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BC397E34-7DAB-4B66-B4FD-F0710871102D}" xr6:coauthVersionLast="47" xr6:coauthVersionMax="47" xr10:uidLastSave="{00000000-0000-0000-0000-000000000000}"/>
  <bookViews>
    <workbookView xWindow="-13365" yWindow="-16320" windowWidth="29040" windowHeight="15840" xr2:uid="{8D0B7EFF-840A-41E0-87FA-CCC72CDBE4BB}"/>
  </bookViews>
  <sheets>
    <sheet name="61,62" sheetId="1" r:id="rId1"/>
    <sheet name="63,64" sheetId="2" r:id="rId2"/>
    <sheet name="65" sheetId="3" r:id="rId3"/>
    <sheet name="66,67" sheetId="4" r:id="rId4"/>
    <sheet name="68" sheetId="5" r:id="rId5"/>
  </sheets>
  <definedNames>
    <definedName name="_xlnm._FilterDatabase" localSheetId="2" hidden="1">'65'!$H$1:$J$99</definedName>
    <definedName name="_xlnm.Print_Area" localSheetId="0">'61,62'!$A$1:$AN$48</definedName>
    <definedName name="_xlnm.Print_Area" localSheetId="1">'63,64'!$A$1:$AN$87</definedName>
    <definedName name="_xlnm.Print_Area" localSheetId="2">'65'!$A$1:$CH$72</definedName>
    <definedName name="_xlnm.Print_Area" localSheetId="3">'66,67'!$A$1:$CA$82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T56" i="5" l="1"/>
  <c r="BM56" i="5"/>
  <c r="BF56" i="5"/>
  <c r="AY56" i="5"/>
  <c r="AR56" i="5"/>
  <c r="AK56" i="5"/>
  <c r="AD56" i="5"/>
  <c r="W56" i="5"/>
  <c r="P56" i="5"/>
  <c r="I56" i="5"/>
  <c r="E50" i="5"/>
  <c r="E49" i="5"/>
  <c r="E48" i="5"/>
  <c r="E47" i="5"/>
  <c r="A46" i="5"/>
  <c r="E45" i="5"/>
  <c r="A45" i="5"/>
  <c r="E44" i="5"/>
  <c r="A44" i="5"/>
  <c r="E43" i="5"/>
  <c r="A43" i="5"/>
  <c r="E42" i="5"/>
  <c r="A42" i="5"/>
  <c r="E31" i="5"/>
  <c r="E30" i="5"/>
  <c r="E29" i="5"/>
  <c r="E28" i="5"/>
  <c r="E26" i="5"/>
  <c r="A26" i="5"/>
  <c r="E25" i="5"/>
  <c r="A25" i="5"/>
  <c r="E24" i="5"/>
  <c r="A24" i="5"/>
  <c r="E23" i="5"/>
  <c r="A23" i="5"/>
  <c r="E14" i="5"/>
  <c r="E13" i="5"/>
  <c r="E12" i="5"/>
  <c r="E11" i="5"/>
  <c r="E9" i="5"/>
  <c r="E8" i="5"/>
  <c r="E7" i="5"/>
  <c r="E6" i="5"/>
  <c r="BT73" i="4"/>
  <c r="BM73" i="4"/>
  <c r="BF73" i="4"/>
  <c r="AY73" i="4"/>
  <c r="AR73" i="4"/>
  <c r="AK73" i="4"/>
  <c r="AD73" i="4"/>
  <c r="P73" i="4"/>
  <c r="I73" i="4"/>
  <c r="E67" i="4"/>
  <c r="E66" i="4"/>
  <c r="E65" i="4"/>
  <c r="E64" i="4"/>
  <c r="A63" i="4"/>
  <c r="E62" i="4"/>
  <c r="A62" i="4"/>
  <c r="E61" i="4"/>
  <c r="A61" i="4"/>
  <c r="E60" i="4"/>
  <c r="A60" i="4"/>
  <c r="E59" i="4"/>
  <c r="A59" i="4"/>
  <c r="E48" i="4"/>
  <c r="E47" i="4"/>
  <c r="E46" i="4"/>
  <c r="E45" i="4"/>
  <c r="E43" i="4"/>
  <c r="A43" i="4"/>
  <c r="E42" i="4"/>
  <c r="A42" i="4"/>
  <c r="E41" i="4"/>
  <c r="A41" i="4"/>
  <c r="E40" i="4"/>
  <c r="A40" i="4"/>
  <c r="BT20" i="4"/>
  <c r="BM20" i="4"/>
  <c r="BF20" i="4"/>
  <c r="AY20" i="4"/>
  <c r="AR20" i="4"/>
  <c r="AK20" i="4"/>
  <c r="AD20" i="4"/>
  <c r="W20" i="4"/>
  <c r="P20" i="4"/>
  <c r="I20" i="4"/>
  <c r="E14" i="4"/>
  <c r="E13" i="4"/>
  <c r="E12" i="4"/>
  <c r="E11" i="4"/>
  <c r="E9" i="4"/>
  <c r="E8" i="4"/>
  <c r="E7" i="4"/>
  <c r="E6" i="4"/>
  <c r="CE70" i="3"/>
  <c r="BY70" i="3"/>
  <c r="BS70" i="3"/>
  <c r="BM70" i="3"/>
  <c r="BG70" i="3"/>
  <c r="BA70" i="3"/>
  <c r="AU70" i="3"/>
  <c r="AT70" i="3"/>
  <c r="AR70" i="3"/>
  <c r="AO70" i="3" s="1"/>
  <c r="AI70" i="3"/>
  <c r="AC70" i="3"/>
  <c r="W70" i="3"/>
  <c r="V70" i="3"/>
  <c r="Q70" i="3"/>
  <c r="P70" i="3"/>
  <c r="N70" i="3"/>
  <c r="K70" i="3" s="1"/>
  <c r="E70" i="3"/>
  <c r="CE69" i="3"/>
  <c r="BY69" i="3"/>
  <c r="BS69" i="3"/>
  <c r="BM69" i="3"/>
  <c r="BG69" i="3"/>
  <c r="BA69" i="3"/>
  <c r="AU69" i="3"/>
  <c r="AT69" i="3"/>
  <c r="AT68" i="3" s="1"/>
  <c r="AR69" i="3"/>
  <c r="AI69" i="3"/>
  <c r="AC69" i="3"/>
  <c r="W69" i="3"/>
  <c r="Q69" i="3"/>
  <c r="N69" i="3"/>
  <c r="K69" i="3"/>
  <c r="K68" i="3" s="1"/>
  <c r="E69" i="3"/>
  <c r="CH68" i="3"/>
  <c r="CF68" i="3"/>
  <c r="CE68" i="3"/>
  <c r="CD68" i="3"/>
  <c r="CB68" i="3"/>
  <c r="BY68" i="3" s="1"/>
  <c r="BX68" i="3"/>
  <c r="BS68" i="3" s="1"/>
  <c r="BV68" i="3"/>
  <c r="BR68" i="3"/>
  <c r="BQ68" i="3"/>
  <c r="BP68" i="3"/>
  <c r="BM68" i="3"/>
  <c r="BL68" i="3"/>
  <c r="BJ68" i="3"/>
  <c r="BG68" i="3" s="1"/>
  <c r="BF68" i="3"/>
  <c r="BD68" i="3"/>
  <c r="BA68" i="3"/>
  <c r="AZ68" i="3"/>
  <c r="AY68" i="3"/>
  <c r="AU68" i="3" s="1"/>
  <c r="AX68" i="3"/>
  <c r="AS68" i="3"/>
  <c r="AN68" i="3"/>
  <c r="AM68" i="3"/>
  <c r="AI68" i="3" s="1"/>
  <c r="AL68" i="3"/>
  <c r="AH68" i="3"/>
  <c r="AG68" i="3"/>
  <c r="AF68" i="3"/>
  <c r="AC68" i="3"/>
  <c r="AB68" i="3"/>
  <c r="AA68" i="3"/>
  <c r="W68" i="3" s="1"/>
  <c r="Z68" i="3"/>
  <c r="V68" i="3"/>
  <c r="U68" i="3"/>
  <c r="T68" i="3"/>
  <c r="Q68" i="3"/>
  <c r="P68" i="3"/>
  <c r="O68" i="3"/>
  <c r="M68" i="3"/>
  <c r="L68" i="3"/>
  <c r="J68" i="3"/>
  <c r="I68" i="3"/>
  <c r="H68" i="3"/>
  <c r="E68" i="3"/>
  <c r="CH66" i="3"/>
  <c r="CE66" i="3"/>
  <c r="CD66" i="3"/>
  <c r="BY66" i="3"/>
  <c r="BS66" i="3"/>
  <c r="BM66" i="3"/>
  <c r="BL66" i="3"/>
  <c r="BG66" i="3"/>
  <c r="BF66" i="3"/>
  <c r="BA66" i="3"/>
  <c r="AU66" i="3"/>
  <c r="AT66" i="3"/>
  <c r="AO66" i="3" s="1"/>
  <c r="AR66" i="3"/>
  <c r="AI66" i="3"/>
  <c r="AC66" i="3"/>
  <c r="AB66" i="3"/>
  <c r="W66" i="3"/>
  <c r="V66" i="3"/>
  <c r="Q66" i="3"/>
  <c r="P66" i="3"/>
  <c r="K66" i="3"/>
  <c r="J66" i="3"/>
  <c r="E66" i="3"/>
  <c r="CH65" i="3"/>
  <c r="CE65" i="3"/>
  <c r="CD65" i="3"/>
  <c r="BY65" i="3"/>
  <c r="BS65" i="3"/>
  <c r="BM65" i="3"/>
  <c r="BG65" i="3"/>
  <c r="BF65" i="3"/>
  <c r="BA65" i="3" s="1"/>
  <c r="AU65" i="3"/>
  <c r="AR65" i="3"/>
  <c r="AI65" i="3"/>
  <c r="AC65" i="3"/>
  <c r="AB65" i="3"/>
  <c r="W65" i="3" s="1"/>
  <c r="Q65" i="3"/>
  <c r="P65" i="3"/>
  <c r="K65" i="3"/>
  <c r="K64" i="3" s="1"/>
  <c r="J65" i="3"/>
  <c r="E65" i="3"/>
  <c r="CH64" i="3"/>
  <c r="CF64" i="3"/>
  <c r="CE64" i="3" s="1"/>
  <c r="CD64" i="3"/>
  <c r="BY64" i="3" s="1"/>
  <c r="CB64" i="3"/>
  <c r="BX64" i="3"/>
  <c r="BV64" i="3"/>
  <c r="BS64" i="3" s="1"/>
  <c r="BR64" i="3"/>
  <c r="BQ64" i="3"/>
  <c r="BP64" i="3"/>
  <c r="BM64" i="3" s="1"/>
  <c r="BL64" i="3"/>
  <c r="BG64" i="3" s="1"/>
  <c r="BJ64" i="3"/>
  <c r="BD64" i="3"/>
  <c r="AZ64" i="3"/>
  <c r="AX64" i="3"/>
  <c r="AS64" i="3"/>
  <c r="AR64" i="3"/>
  <c r="AN64" i="3"/>
  <c r="AM64" i="3"/>
  <c r="AL64" i="3"/>
  <c r="AI64" i="3" s="1"/>
  <c r="AH64" i="3"/>
  <c r="AG64" i="3"/>
  <c r="AF64" i="3"/>
  <c r="AC64" i="3" s="1"/>
  <c r="AA64" i="3"/>
  <c r="Z64" i="3"/>
  <c r="V64" i="3"/>
  <c r="U64" i="3"/>
  <c r="T64" i="3"/>
  <c r="Q64" i="3" s="1"/>
  <c r="P64" i="3"/>
  <c r="O64" i="3"/>
  <c r="N64" i="3"/>
  <c r="M64" i="3"/>
  <c r="L64" i="3"/>
  <c r="J64" i="3"/>
  <c r="I64" i="3"/>
  <c r="H64" i="3"/>
  <c r="E64" i="3" s="1"/>
  <c r="CE62" i="3"/>
  <c r="BY62" i="3"/>
  <c r="BS62" i="3"/>
  <c r="BM62" i="3"/>
  <c r="BG62" i="3"/>
  <c r="BA62" i="3"/>
  <c r="AU62" i="3"/>
  <c r="AT62" i="3"/>
  <c r="AR62" i="3"/>
  <c r="AO62" i="3" s="1"/>
  <c r="AI62" i="3"/>
  <c r="AC62" i="3"/>
  <c r="W62" i="3"/>
  <c r="Q62" i="3"/>
  <c r="P62" i="3"/>
  <c r="K62" i="3" s="1"/>
  <c r="J62" i="3"/>
  <c r="E62" i="3" s="1"/>
  <c r="CE61" i="3"/>
  <c r="BY61" i="3"/>
  <c r="BS61" i="3"/>
  <c r="BM61" i="3"/>
  <c r="BG61" i="3"/>
  <c r="BA61" i="3"/>
  <c r="AU61" i="3"/>
  <c r="AT61" i="3"/>
  <c r="AR61" i="3"/>
  <c r="AR60" i="3" s="1"/>
  <c r="AO60" i="3" s="1"/>
  <c r="AI61" i="3"/>
  <c r="AC61" i="3"/>
  <c r="W61" i="3"/>
  <c r="Q61" i="3"/>
  <c r="P61" i="3"/>
  <c r="P60" i="3" s="1"/>
  <c r="J61" i="3"/>
  <c r="J60" i="3" s="1"/>
  <c r="CH60" i="3"/>
  <c r="CE60" i="3" s="1"/>
  <c r="CF60" i="3"/>
  <c r="CD60" i="3"/>
  <c r="CB60" i="3"/>
  <c r="BY60" i="3" s="1"/>
  <c r="BX60" i="3"/>
  <c r="BV60" i="3"/>
  <c r="BS60" i="3"/>
  <c r="BR60" i="3"/>
  <c r="BQ60" i="3"/>
  <c r="BM60" i="3" s="1"/>
  <c r="BP60" i="3"/>
  <c r="BL60" i="3"/>
  <c r="BJ60" i="3"/>
  <c r="BG60" i="3" s="1"/>
  <c r="BF60" i="3"/>
  <c r="BA60" i="3" s="1"/>
  <c r="BD60" i="3"/>
  <c r="AZ60" i="3"/>
  <c r="AX60" i="3"/>
  <c r="AT60" i="3"/>
  <c r="AS60" i="3"/>
  <c r="AN60" i="3"/>
  <c r="AM60" i="3"/>
  <c r="AI60" i="3" s="1"/>
  <c r="AL60" i="3"/>
  <c r="AH60" i="3"/>
  <c r="AG60" i="3"/>
  <c r="AC60" i="3" s="1"/>
  <c r="AF60" i="3"/>
  <c r="AB60" i="3"/>
  <c r="AA60" i="3"/>
  <c r="W60" i="3" s="1"/>
  <c r="Z60" i="3"/>
  <c r="V60" i="3"/>
  <c r="U60" i="3"/>
  <c r="Q60" i="3" s="1"/>
  <c r="T60" i="3"/>
  <c r="O60" i="3"/>
  <c r="N60" i="3"/>
  <c r="M60" i="3"/>
  <c r="L60" i="3"/>
  <c r="I60" i="3"/>
  <c r="E60" i="3" s="1"/>
  <c r="H60" i="3"/>
  <c r="CE58" i="3"/>
  <c r="CD58" i="3"/>
  <c r="BY58" i="3" s="1"/>
  <c r="BS58" i="3"/>
  <c r="BM58" i="3"/>
  <c r="BL58" i="3"/>
  <c r="BG58" i="3" s="1"/>
  <c r="BF58" i="3"/>
  <c r="BA58" i="3" s="1"/>
  <c r="AS58" i="3"/>
  <c r="AR58" i="3"/>
  <c r="AI58" i="3"/>
  <c r="AH58" i="3"/>
  <c r="AC58" i="3"/>
  <c r="W58" i="3"/>
  <c r="Q58" i="3"/>
  <c r="P58" i="3"/>
  <c r="K58" i="3"/>
  <c r="K56" i="3" s="1"/>
  <c r="J58" i="3"/>
  <c r="E58" i="3"/>
  <c r="CE57" i="3"/>
  <c r="CD57" i="3"/>
  <c r="BY57" i="3" s="1"/>
  <c r="BS57" i="3"/>
  <c r="BM57" i="3"/>
  <c r="BL57" i="3"/>
  <c r="BG57" i="3" s="1"/>
  <c r="BF57" i="3"/>
  <c r="BF56" i="3" s="1"/>
  <c r="AS57" i="3"/>
  <c r="AR57" i="3"/>
  <c r="AI57" i="3"/>
  <c r="AH57" i="3"/>
  <c r="AC57" i="3"/>
  <c r="W57" i="3"/>
  <c r="Q57" i="3"/>
  <c r="P57" i="3"/>
  <c r="K57" i="3"/>
  <c r="J57" i="3"/>
  <c r="E57" i="3"/>
  <c r="CH56" i="3"/>
  <c r="CF56" i="3"/>
  <c r="CE56" i="3" s="1"/>
  <c r="CD56" i="3"/>
  <c r="BY56" i="3" s="1"/>
  <c r="CB56" i="3"/>
  <c r="BX56" i="3"/>
  <c r="BV56" i="3"/>
  <c r="BS56" i="3" s="1"/>
  <c r="BR56" i="3"/>
  <c r="BQ56" i="3"/>
  <c r="BP56" i="3"/>
  <c r="BM56" i="3" s="1"/>
  <c r="BJ56" i="3"/>
  <c r="BD56" i="3"/>
  <c r="BA56" i="3" s="1"/>
  <c r="AU56" i="3"/>
  <c r="AS56" i="3"/>
  <c r="AN56" i="3"/>
  <c r="AL56" i="3"/>
  <c r="AI56" i="3" s="1"/>
  <c r="AH56" i="3"/>
  <c r="AC56" i="3" s="1"/>
  <c r="AF56" i="3"/>
  <c r="AB56" i="3"/>
  <c r="Z56" i="3"/>
  <c r="W56" i="3" s="1"/>
  <c r="V56" i="3"/>
  <c r="U56" i="3"/>
  <c r="T56" i="3"/>
  <c r="Q56" i="3" s="1"/>
  <c r="P56" i="3"/>
  <c r="O56" i="3"/>
  <c r="N56" i="3"/>
  <c r="M56" i="3"/>
  <c r="L56" i="3"/>
  <c r="J56" i="3"/>
  <c r="I56" i="3"/>
  <c r="H56" i="3"/>
  <c r="E56" i="3" s="1"/>
  <c r="CE54" i="3"/>
  <c r="BY54" i="3"/>
  <c r="BS54" i="3"/>
  <c r="BM54" i="3"/>
  <c r="BG54" i="3"/>
  <c r="BA54" i="3"/>
  <c r="AU54" i="3"/>
  <c r="AT54" i="3"/>
  <c r="AS54" i="3"/>
  <c r="AS52" i="3" s="1"/>
  <c r="AR54" i="3"/>
  <c r="AI54" i="3"/>
  <c r="AC54" i="3"/>
  <c r="W54" i="3"/>
  <c r="Q54" i="3"/>
  <c r="K54" i="3"/>
  <c r="E54" i="3"/>
  <c r="CE53" i="3"/>
  <c r="BY53" i="3"/>
  <c r="BS53" i="3"/>
  <c r="BM53" i="3"/>
  <c r="BG53" i="3"/>
  <c r="BA53" i="3"/>
  <c r="AU53" i="3"/>
  <c r="AT53" i="3"/>
  <c r="AS53" i="3"/>
  <c r="AR53" i="3"/>
  <c r="AO53" i="3" s="1"/>
  <c r="AI53" i="3"/>
  <c r="AC53" i="3"/>
  <c r="W53" i="3"/>
  <c r="Q53" i="3"/>
  <c r="K53" i="3"/>
  <c r="E53" i="3"/>
  <c r="CH52" i="3"/>
  <c r="CE52" i="3" s="1"/>
  <c r="CF52" i="3"/>
  <c r="CD52" i="3"/>
  <c r="CB52" i="3"/>
  <c r="BY52" i="3"/>
  <c r="BX52" i="3"/>
  <c r="BS52" i="3" s="1"/>
  <c r="BV52" i="3"/>
  <c r="BR52" i="3"/>
  <c r="BQ52" i="3"/>
  <c r="BP52" i="3"/>
  <c r="BM52" i="3" s="1"/>
  <c r="BL52" i="3"/>
  <c r="BJ52" i="3"/>
  <c r="BG52" i="3" s="1"/>
  <c r="BF52" i="3"/>
  <c r="BA52" i="3" s="1"/>
  <c r="BD52" i="3"/>
  <c r="AZ52" i="3"/>
  <c r="AX52" i="3"/>
  <c r="AU52" i="3" s="1"/>
  <c r="AT52" i="3"/>
  <c r="AR52" i="3"/>
  <c r="AO52" i="3" s="1"/>
  <c r="AN52" i="3"/>
  <c r="AI52" i="3" s="1"/>
  <c r="AL52" i="3"/>
  <c r="AH52" i="3"/>
  <c r="AF52" i="3"/>
  <c r="AC52" i="3" s="1"/>
  <c r="AB52" i="3"/>
  <c r="W52" i="3" s="1"/>
  <c r="Z52" i="3"/>
  <c r="V52" i="3"/>
  <c r="T52" i="3"/>
  <c r="Q52" i="3"/>
  <c r="P52" i="3"/>
  <c r="K52" i="3" s="1"/>
  <c r="N52" i="3"/>
  <c r="J52" i="3"/>
  <c r="I52" i="3"/>
  <c r="E52" i="3" s="1"/>
  <c r="H52" i="3"/>
  <c r="CE50" i="3"/>
  <c r="BY50" i="3"/>
  <c r="BS50" i="3"/>
  <c r="BM50" i="3"/>
  <c r="BG50" i="3"/>
  <c r="BA50" i="3"/>
  <c r="AS50" i="3"/>
  <c r="AO50" i="3"/>
  <c r="AI50" i="3"/>
  <c r="AC50" i="3"/>
  <c r="W50" i="3"/>
  <c r="Q50" i="3"/>
  <c r="K50" i="3"/>
  <c r="E50" i="3"/>
  <c r="CE49" i="3"/>
  <c r="BY49" i="3"/>
  <c r="BS49" i="3"/>
  <c r="BM49" i="3"/>
  <c r="BG49" i="3"/>
  <c r="BA49" i="3"/>
  <c r="AS49" i="3"/>
  <c r="AO49" i="3"/>
  <c r="AI49" i="3"/>
  <c r="AC49" i="3"/>
  <c r="W49" i="3"/>
  <c r="Q49" i="3"/>
  <c r="K49" i="3"/>
  <c r="E49" i="3"/>
  <c r="CH48" i="3"/>
  <c r="CF48" i="3"/>
  <c r="CE48" i="3" s="1"/>
  <c r="CD48" i="3"/>
  <c r="CB48" i="3"/>
  <c r="BY48" i="3"/>
  <c r="BX48" i="3"/>
  <c r="BV48" i="3"/>
  <c r="BS48" i="3" s="1"/>
  <c r="BR48" i="3"/>
  <c r="BM48" i="3" s="1"/>
  <c r="BQ48" i="3"/>
  <c r="BP48" i="3"/>
  <c r="BL48" i="3"/>
  <c r="BG48" i="3" s="1"/>
  <c r="BJ48" i="3"/>
  <c r="BF48" i="3"/>
  <c r="BD48" i="3"/>
  <c r="BA48" i="3" s="1"/>
  <c r="AU48" i="3"/>
  <c r="AT48" i="3"/>
  <c r="AS48" i="3"/>
  <c r="AO48" i="3" s="1"/>
  <c r="AR48" i="3"/>
  <c r="AN48" i="3"/>
  <c r="AL48" i="3"/>
  <c r="AI48" i="3" s="1"/>
  <c r="AG48" i="3"/>
  <c r="AF48" i="3"/>
  <c r="AC48" i="3"/>
  <c r="AB48" i="3"/>
  <c r="Z48" i="3"/>
  <c r="W48" i="3" s="1"/>
  <c r="U48" i="3"/>
  <c r="Q48" i="3" s="1"/>
  <c r="O48" i="3"/>
  <c r="K48" i="3"/>
  <c r="J48" i="3"/>
  <c r="I48" i="3"/>
  <c r="H48" i="3"/>
  <c r="E48" i="3" s="1"/>
  <c r="CE46" i="3"/>
  <c r="BY46" i="3"/>
  <c r="BS46" i="3"/>
  <c r="BM46" i="3"/>
  <c r="BG46" i="3"/>
  <c r="BA46" i="3"/>
  <c r="AT46" i="3"/>
  <c r="AS46" i="3"/>
  <c r="AR46" i="3"/>
  <c r="AO46" i="3" s="1"/>
  <c r="AI46" i="3"/>
  <c r="AC46" i="3"/>
  <c r="W46" i="3"/>
  <c r="Q46" i="3"/>
  <c r="K46" i="3"/>
  <c r="E46" i="3"/>
  <c r="CE45" i="3"/>
  <c r="BY45" i="3"/>
  <c r="BS45" i="3"/>
  <c r="BM45" i="3"/>
  <c r="BG45" i="3"/>
  <c r="BA45" i="3"/>
  <c r="AT45" i="3"/>
  <c r="AS45" i="3"/>
  <c r="AR45" i="3"/>
  <c r="AO45" i="3" s="1"/>
  <c r="AI45" i="3"/>
  <c r="AC45" i="3"/>
  <c r="W45" i="3"/>
  <c r="Q45" i="3"/>
  <c r="K45" i="3"/>
  <c r="E45" i="3"/>
  <c r="CH44" i="3"/>
  <c r="CE44" i="3" s="1"/>
  <c r="CF44" i="3"/>
  <c r="CD44" i="3"/>
  <c r="CB44" i="3"/>
  <c r="BY44" i="3" s="1"/>
  <c r="BX44" i="3"/>
  <c r="BS44" i="3" s="1"/>
  <c r="BV44" i="3"/>
  <c r="BR44" i="3"/>
  <c r="BQ44" i="3"/>
  <c r="BP44" i="3"/>
  <c r="BM44" i="3"/>
  <c r="BL44" i="3"/>
  <c r="BJ44" i="3"/>
  <c r="BG44" i="3" s="1"/>
  <c r="BF44" i="3"/>
  <c r="BA44" i="3" s="1"/>
  <c r="BD44" i="3"/>
  <c r="AU44" i="3"/>
  <c r="AT44" i="3"/>
  <c r="AS44" i="3"/>
  <c r="AR44" i="3"/>
  <c r="AO44" i="3" s="1"/>
  <c r="AN44" i="3"/>
  <c r="AI44" i="3" s="1"/>
  <c r="AL44" i="3"/>
  <c r="AH44" i="3"/>
  <c r="AF44" i="3"/>
  <c r="AC44" i="3" s="1"/>
  <c r="AB44" i="3"/>
  <c r="W44" i="3" s="1"/>
  <c r="Z44" i="3"/>
  <c r="V44" i="3"/>
  <c r="T44" i="3"/>
  <c r="Q44" i="3" s="1"/>
  <c r="P44" i="3"/>
  <c r="K44" i="3" s="1"/>
  <c r="N44" i="3"/>
  <c r="J44" i="3"/>
  <c r="I44" i="3"/>
  <c r="E44" i="3" s="1"/>
  <c r="H44" i="3"/>
  <c r="CE42" i="3"/>
  <c r="BY42" i="3"/>
  <c r="BS42" i="3"/>
  <c r="BM42" i="3"/>
  <c r="BG42" i="3"/>
  <c r="BA42" i="3"/>
  <c r="AU42" i="3"/>
  <c r="AT42" i="3"/>
  <c r="AS42" i="3"/>
  <c r="AR42" i="3"/>
  <c r="AO42" i="3" s="1"/>
  <c r="AI42" i="3"/>
  <c r="AC42" i="3"/>
  <c r="W42" i="3"/>
  <c r="Q42" i="3"/>
  <c r="K42" i="3"/>
  <c r="E42" i="3"/>
  <c r="CE41" i="3"/>
  <c r="BY41" i="3"/>
  <c r="BS41" i="3"/>
  <c r="BM41" i="3"/>
  <c r="BG41" i="3"/>
  <c r="BA41" i="3"/>
  <c r="AU41" i="3"/>
  <c r="AT41" i="3"/>
  <c r="AS41" i="3"/>
  <c r="AO41" i="3" s="1"/>
  <c r="AR41" i="3"/>
  <c r="AI41" i="3"/>
  <c r="AC41" i="3"/>
  <c r="W41" i="3"/>
  <c r="Q41" i="3"/>
  <c r="K41" i="3"/>
  <c r="E41" i="3"/>
  <c r="CH40" i="3"/>
  <c r="CG40" i="3"/>
  <c r="CE40" i="3" s="1"/>
  <c r="CF40" i="3"/>
  <c r="CD40" i="3"/>
  <c r="CC40" i="3"/>
  <c r="CB40" i="3"/>
  <c r="BY40" i="3"/>
  <c r="BX40" i="3"/>
  <c r="BW40" i="3"/>
  <c r="BS40" i="3" s="1"/>
  <c r="BV40" i="3"/>
  <c r="BR40" i="3"/>
  <c r="BQ40" i="3"/>
  <c r="BP40" i="3"/>
  <c r="BM40" i="3"/>
  <c r="BL40" i="3"/>
  <c r="BK40" i="3"/>
  <c r="BG40" i="3" s="1"/>
  <c r="BJ40" i="3"/>
  <c r="BF40" i="3"/>
  <c r="BE40" i="3"/>
  <c r="BD40" i="3"/>
  <c r="BA40" i="3"/>
  <c r="AZ40" i="3"/>
  <c r="AY40" i="3"/>
  <c r="AU40" i="3" s="1"/>
  <c r="AX40" i="3"/>
  <c r="AT40" i="3"/>
  <c r="AN40" i="3"/>
  <c r="AM40" i="3"/>
  <c r="AI40" i="3" s="1"/>
  <c r="AL40" i="3"/>
  <c r="AH40" i="3"/>
  <c r="AG40" i="3"/>
  <c r="AF40" i="3"/>
  <c r="AC40" i="3"/>
  <c r="AB40" i="3"/>
  <c r="AA40" i="3"/>
  <c r="W40" i="3" s="1"/>
  <c r="Z40" i="3"/>
  <c r="V40" i="3"/>
  <c r="U40" i="3"/>
  <c r="T40" i="3"/>
  <c r="Q40" i="3"/>
  <c r="P40" i="3"/>
  <c r="O40" i="3"/>
  <c r="K40" i="3" s="1"/>
  <c r="N40" i="3"/>
  <c r="J40" i="3"/>
  <c r="I40" i="3"/>
  <c r="H40" i="3"/>
  <c r="E40" i="3"/>
  <c r="CE38" i="3"/>
  <c r="BY38" i="3"/>
  <c r="BS38" i="3"/>
  <c r="BG38" i="3"/>
  <c r="BA38" i="3"/>
  <c r="AT38" i="3"/>
  <c r="AS38" i="3"/>
  <c r="AR38" i="3"/>
  <c r="AO38" i="3" s="1"/>
  <c r="AC38" i="3"/>
  <c r="W38" i="3"/>
  <c r="Q38" i="3"/>
  <c r="K38" i="3"/>
  <c r="E38" i="3"/>
  <c r="CE37" i="3"/>
  <c r="BY37" i="3"/>
  <c r="BS37" i="3"/>
  <c r="BG37" i="3"/>
  <c r="BA37" i="3"/>
  <c r="AT37" i="3"/>
  <c r="AT36" i="3" s="1"/>
  <c r="AS37" i="3"/>
  <c r="AO37" i="3" s="1"/>
  <c r="AR37" i="3"/>
  <c r="AC37" i="3"/>
  <c r="W37" i="3"/>
  <c r="Q37" i="3"/>
  <c r="K37" i="3"/>
  <c r="E37" i="3"/>
  <c r="CH36" i="3"/>
  <c r="CG36" i="3"/>
  <c r="CF36" i="3"/>
  <c r="CE36" i="3"/>
  <c r="CD36" i="3"/>
  <c r="CC36" i="3"/>
  <c r="BY36" i="3" s="1"/>
  <c r="CB36" i="3"/>
  <c r="BX36" i="3"/>
  <c r="BW36" i="3"/>
  <c r="BV36" i="3"/>
  <c r="BS36" i="3"/>
  <c r="BR36" i="3"/>
  <c r="BQ36" i="3"/>
  <c r="BM36" i="3" s="1"/>
  <c r="BP36" i="3"/>
  <c r="BL36" i="3"/>
  <c r="BK36" i="3"/>
  <c r="BJ36" i="3"/>
  <c r="BG36" i="3"/>
  <c r="BF36" i="3"/>
  <c r="BE36" i="3"/>
  <c r="BA36" i="3" s="1"/>
  <c r="BD36" i="3"/>
  <c r="AZ36" i="3"/>
  <c r="AY36" i="3"/>
  <c r="AX36" i="3"/>
  <c r="AU36" i="3"/>
  <c r="AS36" i="3"/>
  <c r="AN36" i="3"/>
  <c r="AM36" i="3"/>
  <c r="AL36" i="3"/>
  <c r="AI36" i="3"/>
  <c r="AH36" i="3"/>
  <c r="AG36" i="3"/>
  <c r="AC36" i="3" s="1"/>
  <c r="AF36" i="3"/>
  <c r="AB36" i="3"/>
  <c r="AA36" i="3"/>
  <c r="Z36" i="3"/>
  <c r="W36" i="3"/>
  <c r="V36" i="3"/>
  <c r="U36" i="3"/>
  <c r="Q36" i="3" s="1"/>
  <c r="T36" i="3"/>
  <c r="P36" i="3"/>
  <c r="O36" i="3"/>
  <c r="N36" i="3"/>
  <c r="K36" i="3"/>
  <c r="J36" i="3"/>
  <c r="I36" i="3"/>
  <c r="E36" i="3" s="1"/>
  <c r="H36" i="3"/>
  <c r="CE34" i="3"/>
  <c r="BY34" i="3"/>
  <c r="BS34" i="3"/>
  <c r="BM34" i="3"/>
  <c r="BG34" i="3"/>
  <c r="BA34" i="3"/>
  <c r="AU34" i="3"/>
  <c r="AT34" i="3"/>
  <c r="AS34" i="3"/>
  <c r="AR34" i="3"/>
  <c r="AO34" i="3" s="1"/>
  <c r="AI34" i="3"/>
  <c r="AC34" i="3"/>
  <c r="W34" i="3"/>
  <c r="Q34" i="3"/>
  <c r="K34" i="3"/>
  <c r="E34" i="3"/>
  <c r="CE33" i="3"/>
  <c r="BY33" i="3"/>
  <c r="BS33" i="3"/>
  <c r="BM33" i="3"/>
  <c r="BG33" i="3"/>
  <c r="BA33" i="3"/>
  <c r="AU33" i="3"/>
  <c r="AT33" i="3"/>
  <c r="AS33" i="3"/>
  <c r="AR33" i="3"/>
  <c r="AO33" i="3"/>
  <c r="AI33" i="3"/>
  <c r="AC33" i="3"/>
  <c r="W33" i="3"/>
  <c r="Q33" i="3"/>
  <c r="K33" i="3"/>
  <c r="E33" i="3"/>
  <c r="CE32" i="3"/>
  <c r="CD32" i="3"/>
  <c r="CC32" i="3"/>
  <c r="CB32" i="3"/>
  <c r="BY32" i="3" s="1"/>
  <c r="BX32" i="3"/>
  <c r="BS32" i="3" s="1"/>
  <c r="BW32" i="3"/>
  <c r="BV32" i="3"/>
  <c r="BR32" i="3"/>
  <c r="BQ32" i="3"/>
  <c r="BP32" i="3"/>
  <c r="BM32" i="3" s="1"/>
  <c r="BL32" i="3"/>
  <c r="BG32" i="3" s="1"/>
  <c r="BK32" i="3"/>
  <c r="BJ32" i="3"/>
  <c r="BF32" i="3"/>
  <c r="BE32" i="3"/>
  <c r="BD32" i="3"/>
  <c r="BA32" i="3" s="1"/>
  <c r="AZ32" i="3"/>
  <c r="AU32" i="3" s="1"/>
  <c r="AY32" i="3"/>
  <c r="AX32" i="3"/>
  <c r="AT32" i="3"/>
  <c r="AS32" i="3"/>
  <c r="AR32" i="3"/>
  <c r="AO32" i="3" s="1"/>
  <c r="AN32" i="3"/>
  <c r="AI32" i="3" s="1"/>
  <c r="AM32" i="3"/>
  <c r="AL32" i="3"/>
  <c r="AH32" i="3"/>
  <c r="AG32" i="3"/>
  <c r="AF32" i="3"/>
  <c r="AC32" i="3" s="1"/>
  <c r="AB32" i="3"/>
  <c r="W32" i="3" s="1"/>
  <c r="AA32" i="3"/>
  <c r="Z32" i="3"/>
  <c r="V32" i="3"/>
  <c r="U32" i="3"/>
  <c r="T32" i="3"/>
  <c r="Q32" i="3" s="1"/>
  <c r="P32" i="3"/>
  <c r="K32" i="3" s="1"/>
  <c r="O32" i="3"/>
  <c r="N32" i="3"/>
  <c r="J32" i="3"/>
  <c r="I32" i="3"/>
  <c r="H32" i="3"/>
  <c r="E32" i="3" s="1"/>
  <c r="CE30" i="3"/>
  <c r="BY30" i="3"/>
  <c r="BS30" i="3"/>
  <c r="BM30" i="3"/>
  <c r="BG30" i="3"/>
  <c r="BA30" i="3"/>
  <c r="AU30" i="3"/>
  <c r="AT30" i="3"/>
  <c r="AS30" i="3"/>
  <c r="AR30" i="3"/>
  <c r="AO30" i="3" s="1"/>
  <c r="AI30" i="3"/>
  <c r="AC30" i="3"/>
  <c r="W30" i="3"/>
  <c r="Q30" i="3"/>
  <c r="K30" i="3"/>
  <c r="E30" i="3"/>
  <c r="CE29" i="3"/>
  <c r="BY29" i="3"/>
  <c r="BS29" i="3"/>
  <c r="BM29" i="3"/>
  <c r="BG29" i="3"/>
  <c r="BA29" i="3"/>
  <c r="AU29" i="3"/>
  <c r="AT29" i="3"/>
  <c r="AO29" i="3" s="1"/>
  <c r="AS29" i="3"/>
  <c r="AR29" i="3"/>
  <c r="AI29" i="3"/>
  <c r="AC29" i="3"/>
  <c r="W29" i="3"/>
  <c r="Q29" i="3"/>
  <c r="K29" i="3"/>
  <c r="E29" i="3"/>
  <c r="CE28" i="3"/>
  <c r="CD28" i="3"/>
  <c r="CC28" i="3"/>
  <c r="BY28" i="3" s="1"/>
  <c r="CB28" i="3"/>
  <c r="BX28" i="3"/>
  <c r="BW28" i="3"/>
  <c r="BS28" i="3" s="1"/>
  <c r="BV28" i="3"/>
  <c r="BR28" i="3"/>
  <c r="BQ28" i="3"/>
  <c r="BM28" i="3" s="1"/>
  <c r="BP28" i="3"/>
  <c r="BL28" i="3"/>
  <c r="BK28" i="3"/>
  <c r="BG28" i="3" s="1"/>
  <c r="BJ28" i="3"/>
  <c r="BF28" i="3"/>
  <c r="BE28" i="3"/>
  <c r="BA28" i="3" s="1"/>
  <c r="BD28" i="3"/>
  <c r="AZ28" i="3"/>
  <c r="AY28" i="3"/>
  <c r="AU28" i="3" s="1"/>
  <c r="AX28" i="3"/>
  <c r="AS28" i="3"/>
  <c r="AR28" i="3"/>
  <c r="AN28" i="3"/>
  <c r="AM28" i="3"/>
  <c r="AI28" i="3" s="1"/>
  <c r="AL28" i="3"/>
  <c r="AH28" i="3"/>
  <c r="AG28" i="3"/>
  <c r="AC28" i="3" s="1"/>
  <c r="AF28" i="3"/>
  <c r="AB28" i="3"/>
  <c r="AA28" i="3"/>
  <c r="W28" i="3" s="1"/>
  <c r="Z28" i="3"/>
  <c r="V28" i="3"/>
  <c r="U28" i="3"/>
  <c r="Q28" i="3" s="1"/>
  <c r="T28" i="3"/>
  <c r="P28" i="3"/>
  <c r="O28" i="3"/>
  <c r="K28" i="3" s="1"/>
  <c r="N28" i="3"/>
  <c r="J28" i="3"/>
  <c r="I28" i="3"/>
  <c r="E28" i="3" s="1"/>
  <c r="H28" i="3"/>
  <c r="CE26" i="3"/>
  <c r="BY26" i="3"/>
  <c r="BS26" i="3"/>
  <c r="BM26" i="3"/>
  <c r="BG26" i="3"/>
  <c r="BA26" i="3"/>
  <c r="AU26" i="3"/>
  <c r="AT26" i="3"/>
  <c r="AT24" i="3" s="1"/>
  <c r="AS26" i="3"/>
  <c r="AR26" i="3"/>
  <c r="AO26" i="3" s="1"/>
  <c r="AI26" i="3"/>
  <c r="AC26" i="3"/>
  <c r="W26" i="3"/>
  <c r="Q26" i="3"/>
  <c r="K26" i="3"/>
  <c r="E26" i="3"/>
  <c r="CE25" i="3"/>
  <c r="BY25" i="3"/>
  <c r="BS25" i="3"/>
  <c r="BM25" i="3"/>
  <c r="BG25" i="3"/>
  <c r="BA25" i="3"/>
  <c r="AU25" i="3"/>
  <c r="AT25" i="3"/>
  <c r="AS25" i="3"/>
  <c r="AO25" i="3" s="1"/>
  <c r="AR25" i="3"/>
  <c r="AI25" i="3"/>
  <c r="AC25" i="3"/>
  <c r="W25" i="3"/>
  <c r="Q25" i="3"/>
  <c r="K25" i="3"/>
  <c r="E25" i="3"/>
  <c r="CE24" i="3"/>
  <c r="CD24" i="3"/>
  <c r="CC24" i="3"/>
  <c r="CB24" i="3"/>
  <c r="BY24" i="3" s="1"/>
  <c r="BX24" i="3"/>
  <c r="BW24" i="3"/>
  <c r="BV24" i="3"/>
  <c r="BS24" i="3" s="1"/>
  <c r="BR24" i="3"/>
  <c r="BQ24" i="3"/>
  <c r="BP24" i="3"/>
  <c r="BM24" i="3" s="1"/>
  <c r="BL24" i="3"/>
  <c r="BK24" i="3"/>
  <c r="BJ24" i="3"/>
  <c r="BG24" i="3" s="1"/>
  <c r="BF24" i="3"/>
  <c r="BE24" i="3"/>
  <c r="BD24" i="3"/>
  <c r="BA24" i="3" s="1"/>
  <c r="AZ24" i="3"/>
  <c r="AY24" i="3"/>
  <c r="AX24" i="3"/>
  <c r="AU24" i="3" s="1"/>
  <c r="AR24" i="3"/>
  <c r="AN24" i="3"/>
  <c r="AM24" i="3"/>
  <c r="AL24" i="3"/>
  <c r="AI24" i="3" s="1"/>
  <c r="AH24" i="3"/>
  <c r="AG24" i="3"/>
  <c r="AF24" i="3"/>
  <c r="AC24" i="3" s="1"/>
  <c r="AB24" i="3"/>
  <c r="AA24" i="3"/>
  <c r="Z24" i="3"/>
  <c r="W24" i="3" s="1"/>
  <c r="V24" i="3"/>
  <c r="U24" i="3"/>
  <c r="T24" i="3"/>
  <c r="Q24" i="3" s="1"/>
  <c r="P24" i="3"/>
  <c r="O24" i="3"/>
  <c r="N24" i="3"/>
  <c r="K24" i="3" s="1"/>
  <c r="J24" i="3"/>
  <c r="I24" i="3"/>
  <c r="H24" i="3"/>
  <c r="E24" i="3" s="1"/>
  <c r="CE22" i="3"/>
  <c r="BY22" i="3"/>
  <c r="BS22" i="3"/>
  <c r="BM22" i="3"/>
  <c r="BG22" i="3"/>
  <c r="BA22" i="3"/>
  <c r="AU22" i="3"/>
  <c r="AT22" i="3"/>
  <c r="AS22" i="3"/>
  <c r="AO22" i="3" s="1"/>
  <c r="AR22" i="3"/>
  <c r="AI22" i="3"/>
  <c r="AC22" i="3"/>
  <c r="W22" i="3"/>
  <c r="Q22" i="3"/>
  <c r="K22" i="3"/>
  <c r="E22" i="3"/>
  <c r="CE21" i="3"/>
  <c r="BY21" i="3"/>
  <c r="BS21" i="3"/>
  <c r="BM21" i="3"/>
  <c r="BG21" i="3"/>
  <c r="BA21" i="3"/>
  <c r="AU21" i="3"/>
  <c r="AT21" i="3"/>
  <c r="AT20" i="3" s="1"/>
  <c r="AS21" i="3"/>
  <c r="AR21" i="3"/>
  <c r="AO21" i="3" s="1"/>
  <c r="AI21" i="3"/>
  <c r="AC21" i="3"/>
  <c r="W21" i="3"/>
  <c r="Q21" i="3"/>
  <c r="K21" i="3"/>
  <c r="E21" i="3"/>
  <c r="CE20" i="3"/>
  <c r="CD20" i="3"/>
  <c r="CC20" i="3"/>
  <c r="CB20" i="3"/>
  <c r="BY20" i="3"/>
  <c r="BX20" i="3"/>
  <c r="BW20" i="3"/>
  <c r="BS20" i="3" s="1"/>
  <c r="BV20" i="3"/>
  <c r="BR20" i="3"/>
  <c r="BQ20" i="3"/>
  <c r="BP20" i="3"/>
  <c r="BM20" i="3"/>
  <c r="BL20" i="3"/>
  <c r="BK20" i="3"/>
  <c r="BG20" i="3" s="1"/>
  <c r="BJ20" i="3"/>
  <c r="BF20" i="3"/>
  <c r="BE20" i="3"/>
  <c r="BD20" i="3"/>
  <c r="BA20" i="3"/>
  <c r="AZ20" i="3"/>
  <c r="AY20" i="3"/>
  <c r="AU20" i="3" s="1"/>
  <c r="AX20" i="3"/>
  <c r="AN20" i="3"/>
  <c r="AM20" i="3"/>
  <c r="AI20" i="3" s="1"/>
  <c r="AL20" i="3"/>
  <c r="AH20" i="3"/>
  <c r="AG20" i="3"/>
  <c r="AF20" i="3"/>
  <c r="AC20" i="3"/>
  <c r="AB20" i="3"/>
  <c r="AA20" i="3"/>
  <c r="W20" i="3" s="1"/>
  <c r="Z20" i="3"/>
  <c r="V20" i="3"/>
  <c r="U20" i="3"/>
  <c r="T20" i="3"/>
  <c r="Q20" i="3"/>
  <c r="P20" i="3"/>
  <c r="O20" i="3"/>
  <c r="K20" i="3" s="1"/>
  <c r="N20" i="3"/>
  <c r="J20" i="3"/>
  <c r="I20" i="3"/>
  <c r="H20" i="3"/>
  <c r="E20" i="3"/>
  <c r="CE18" i="3"/>
  <c r="BY18" i="3"/>
  <c r="BS18" i="3"/>
  <c r="BM18" i="3"/>
  <c r="BG18" i="3"/>
  <c r="BA18" i="3"/>
  <c r="AU18" i="3"/>
  <c r="AT18" i="3"/>
  <c r="AT16" i="3" s="1"/>
  <c r="AS18" i="3"/>
  <c r="AR18" i="3"/>
  <c r="AO18" i="3" s="1"/>
  <c r="AI18" i="3"/>
  <c r="AC18" i="3"/>
  <c r="W18" i="3"/>
  <c r="Q18" i="3"/>
  <c r="K18" i="3"/>
  <c r="E18" i="3"/>
  <c r="CE17" i="3"/>
  <c r="BY17" i="3"/>
  <c r="BS17" i="3"/>
  <c r="BM17" i="3"/>
  <c r="BG17" i="3"/>
  <c r="BA17" i="3"/>
  <c r="AU17" i="3"/>
  <c r="AT17" i="3"/>
  <c r="AS17" i="3"/>
  <c r="AO17" i="3" s="1"/>
  <c r="AR17" i="3"/>
  <c r="AI17" i="3"/>
  <c r="AC17" i="3"/>
  <c r="W17" i="3"/>
  <c r="Q17" i="3"/>
  <c r="K17" i="3"/>
  <c r="E17" i="3"/>
  <c r="CE16" i="3"/>
  <c r="CD16" i="3"/>
  <c r="BY16" i="3" s="1"/>
  <c r="CC16" i="3"/>
  <c r="CB16" i="3"/>
  <c r="BX16" i="3"/>
  <c r="BW16" i="3"/>
  <c r="BV16" i="3"/>
  <c r="BS16" i="3" s="1"/>
  <c r="BR16" i="3"/>
  <c r="BM16" i="3" s="1"/>
  <c r="BQ16" i="3"/>
  <c r="BP16" i="3"/>
  <c r="BL16" i="3"/>
  <c r="BK16" i="3"/>
  <c r="BJ16" i="3"/>
  <c r="BG16" i="3" s="1"/>
  <c r="BF16" i="3"/>
  <c r="BA16" i="3" s="1"/>
  <c r="BE16" i="3"/>
  <c r="BD16" i="3"/>
  <c r="AZ16" i="3"/>
  <c r="AY16" i="3"/>
  <c r="AX16" i="3"/>
  <c r="AU16" i="3" s="1"/>
  <c r="AN16" i="3"/>
  <c r="AM16" i="3"/>
  <c r="AL16" i="3"/>
  <c r="AI16" i="3" s="1"/>
  <c r="AH16" i="3"/>
  <c r="AC16" i="3" s="1"/>
  <c r="AG16" i="3"/>
  <c r="AF16" i="3"/>
  <c r="AB16" i="3"/>
  <c r="AA16" i="3"/>
  <c r="Z16" i="3"/>
  <c r="W16" i="3" s="1"/>
  <c r="V16" i="3"/>
  <c r="Q16" i="3" s="1"/>
  <c r="U16" i="3"/>
  <c r="T16" i="3"/>
  <c r="P16" i="3"/>
  <c r="O16" i="3"/>
  <c r="N16" i="3"/>
  <c r="K16" i="3" s="1"/>
  <c r="J16" i="3"/>
  <c r="E16" i="3" s="1"/>
  <c r="I16" i="3"/>
  <c r="H16" i="3"/>
  <c r="CE14" i="3"/>
  <c r="BY14" i="3"/>
  <c r="BS14" i="3"/>
  <c r="BM14" i="3"/>
  <c r="BG14" i="3"/>
  <c r="BA14" i="3"/>
  <c r="AU14" i="3"/>
  <c r="AT14" i="3"/>
  <c r="AS14" i="3"/>
  <c r="AO14" i="3" s="1"/>
  <c r="AR14" i="3"/>
  <c r="AI14" i="3"/>
  <c r="AC14" i="3"/>
  <c r="W14" i="3"/>
  <c r="Q14" i="3"/>
  <c r="K14" i="3"/>
  <c r="E14" i="3"/>
  <c r="CE13" i="3"/>
  <c r="BY13" i="3"/>
  <c r="BS13" i="3"/>
  <c r="BM13" i="3"/>
  <c r="BG13" i="3"/>
  <c r="BA13" i="3"/>
  <c r="AU13" i="3"/>
  <c r="AT13" i="3"/>
  <c r="AT12" i="3" s="1"/>
  <c r="AS13" i="3"/>
  <c r="AR13" i="3"/>
  <c r="AO13" i="3" s="1"/>
  <c r="AI13" i="3"/>
  <c r="AC13" i="3"/>
  <c r="W13" i="3"/>
  <c r="Q13" i="3"/>
  <c r="K13" i="3"/>
  <c r="E13" i="3"/>
  <c r="CE12" i="3"/>
  <c r="CD12" i="3"/>
  <c r="CC12" i="3"/>
  <c r="CB12" i="3"/>
  <c r="BY12" i="3" s="1"/>
  <c r="BX12" i="3"/>
  <c r="BW12" i="3"/>
  <c r="BS12" i="3" s="1"/>
  <c r="BV12" i="3"/>
  <c r="BR12" i="3"/>
  <c r="BQ12" i="3"/>
  <c r="BP12" i="3"/>
  <c r="BM12" i="3" s="1"/>
  <c r="BL12" i="3"/>
  <c r="BK12" i="3"/>
  <c r="BG12" i="3" s="1"/>
  <c r="BJ12" i="3"/>
  <c r="BF12" i="3"/>
  <c r="BE12" i="3"/>
  <c r="BD12" i="3"/>
  <c r="BA12" i="3" s="1"/>
  <c r="AZ12" i="3"/>
  <c r="AY12" i="3"/>
  <c r="AU12" i="3" s="1"/>
  <c r="AX12" i="3"/>
  <c r="AN12" i="3"/>
  <c r="AM12" i="3"/>
  <c r="AI12" i="3" s="1"/>
  <c r="AL12" i="3"/>
  <c r="AH12" i="3"/>
  <c r="AG12" i="3"/>
  <c r="AC12" i="3" s="1"/>
  <c r="AF12" i="3"/>
  <c r="AB12" i="3"/>
  <c r="AA12" i="3"/>
  <c r="W12" i="3" s="1"/>
  <c r="Z12" i="3"/>
  <c r="V12" i="3"/>
  <c r="U12" i="3"/>
  <c r="Q12" i="3" s="1"/>
  <c r="T12" i="3"/>
  <c r="P12" i="3"/>
  <c r="O12" i="3"/>
  <c r="K12" i="3" s="1"/>
  <c r="N12" i="3"/>
  <c r="J12" i="3"/>
  <c r="I12" i="3"/>
  <c r="E12" i="3" s="1"/>
  <c r="H12" i="3"/>
  <c r="AT10" i="3"/>
  <c r="AS10" i="3"/>
  <c r="AS8" i="3" s="1"/>
  <c r="AR10" i="3"/>
  <c r="AT9" i="3"/>
  <c r="AS9" i="3"/>
  <c r="AR9" i="3"/>
  <c r="AR8" i="3" s="1"/>
  <c r="CD8" i="3"/>
  <c r="CC8" i="3"/>
  <c r="CB8" i="3"/>
  <c r="BR8" i="3"/>
  <c r="BQ8" i="3"/>
  <c r="BP8" i="3"/>
  <c r="BL8" i="3"/>
  <c r="BK8" i="3"/>
  <c r="BJ8" i="3"/>
  <c r="BF8" i="3"/>
  <c r="BE8" i="3"/>
  <c r="BD8" i="3"/>
  <c r="AZ8" i="3"/>
  <c r="AY8" i="3"/>
  <c r="AX8" i="3"/>
  <c r="AT8" i="3"/>
  <c r="AN8" i="3"/>
  <c r="AM8" i="3"/>
  <c r="AL8" i="3"/>
  <c r="AH8" i="3"/>
  <c r="AG8" i="3"/>
  <c r="AF8" i="3"/>
  <c r="AB8" i="3"/>
  <c r="AA8" i="3"/>
  <c r="Z8" i="3"/>
  <c r="V8" i="3"/>
  <c r="U8" i="3"/>
  <c r="T8" i="3"/>
  <c r="P8" i="3"/>
  <c r="O8" i="3"/>
  <c r="N8" i="3"/>
  <c r="J8" i="3"/>
  <c r="I8" i="3"/>
  <c r="H8" i="3"/>
  <c r="W85" i="2"/>
  <c r="W83" i="2" s="1"/>
  <c r="K85" i="2"/>
  <c r="W84" i="2"/>
  <c r="K84" i="2"/>
  <c r="K83" i="2" s="1"/>
  <c r="AL83" i="2"/>
  <c r="AI83" i="2"/>
  <c r="AF83" i="2"/>
  <c r="AC83" i="2"/>
  <c r="Z83" i="2"/>
  <c r="S83" i="2"/>
  <c r="O83" i="2"/>
  <c r="F83" i="2"/>
  <c r="W82" i="2"/>
  <c r="K82" i="2"/>
  <c r="W81" i="2"/>
  <c r="K81" i="2"/>
  <c r="AL80" i="2"/>
  <c r="AI80" i="2"/>
  <c r="AF80" i="2"/>
  <c r="AC80" i="2"/>
  <c r="Z80" i="2"/>
  <c r="W80" i="2"/>
  <c r="S80" i="2"/>
  <c r="O80" i="2"/>
  <c r="K80" i="2" s="1"/>
  <c r="F80" i="2"/>
  <c r="W79" i="2"/>
  <c r="K79" i="2"/>
  <c r="W78" i="2"/>
  <c r="K78" i="2"/>
  <c r="U77" i="2"/>
  <c r="P77" i="2"/>
  <c r="F77" i="2"/>
  <c r="AL76" i="2"/>
  <c r="AL74" i="2" s="1"/>
  <c r="AI76" i="2"/>
  <c r="AF76" i="2"/>
  <c r="AC76" i="2"/>
  <c r="Z76" i="2"/>
  <c r="W76" i="2" s="1"/>
  <c r="O76" i="2"/>
  <c r="K76" i="2"/>
  <c r="W75" i="2"/>
  <c r="W74" i="2" s="1"/>
  <c r="K75" i="2"/>
  <c r="K74" i="2" s="1"/>
  <c r="AI74" i="2"/>
  <c r="AF74" i="2"/>
  <c r="AC74" i="2"/>
  <c r="S74" i="2"/>
  <c r="O74" i="2"/>
  <c r="F74" i="2"/>
  <c r="AL73" i="2"/>
  <c r="AL71" i="2" s="1"/>
  <c r="AI73" i="2"/>
  <c r="AF73" i="2"/>
  <c r="AC73" i="2"/>
  <c r="Z73" i="2"/>
  <c r="W73" i="2" s="1"/>
  <c r="O73" i="2"/>
  <c r="K73" i="2"/>
  <c r="W72" i="2"/>
  <c r="W71" i="2" s="1"/>
  <c r="K72" i="2"/>
  <c r="K71" i="2" s="1"/>
  <c r="AI71" i="2"/>
  <c r="AF71" i="2"/>
  <c r="AC71" i="2"/>
  <c r="S71" i="2"/>
  <c r="O71" i="2"/>
  <c r="F71" i="2"/>
  <c r="W70" i="2"/>
  <c r="W68" i="2" s="1"/>
  <c r="K70" i="2"/>
  <c r="W69" i="2"/>
  <c r="K69" i="2"/>
  <c r="AL68" i="2"/>
  <c r="AI68" i="2"/>
  <c r="AF68" i="2"/>
  <c r="AC68" i="2"/>
  <c r="Z68" i="2"/>
  <c r="S68" i="2"/>
  <c r="O68" i="2"/>
  <c r="K68" i="2"/>
  <c r="F68" i="2"/>
  <c r="W67" i="2"/>
  <c r="K67" i="2"/>
  <c r="W66" i="2"/>
  <c r="W65" i="2" s="1"/>
  <c r="K66" i="2"/>
  <c r="K65" i="2" s="1"/>
  <c r="AL65" i="2"/>
  <c r="AI65" i="2"/>
  <c r="AF65" i="2"/>
  <c r="AC65" i="2"/>
  <c r="Z65" i="2"/>
  <c r="S65" i="2"/>
  <c r="O65" i="2"/>
  <c r="F65" i="2"/>
  <c r="W64" i="2"/>
  <c r="W62" i="2" s="1"/>
  <c r="K64" i="2"/>
  <c r="W63" i="2"/>
  <c r="K63" i="2"/>
  <c r="AL62" i="2"/>
  <c r="AI62" i="2"/>
  <c r="AF62" i="2"/>
  <c r="AC62" i="2"/>
  <c r="Z62" i="2"/>
  <c r="S62" i="2"/>
  <c r="O62" i="2"/>
  <c r="K62" i="2"/>
  <c r="F62" i="2"/>
  <c r="W61" i="2"/>
  <c r="K61" i="2"/>
  <c r="W60" i="2"/>
  <c r="W59" i="2" s="1"/>
  <c r="K60" i="2"/>
  <c r="AL59" i="2"/>
  <c r="AI59" i="2"/>
  <c r="AF59" i="2"/>
  <c r="AC59" i="2"/>
  <c r="Z59" i="2"/>
  <c r="S59" i="2"/>
  <c r="O59" i="2"/>
  <c r="K59" i="2"/>
  <c r="F59" i="2"/>
  <c r="W58" i="2"/>
  <c r="K58" i="2"/>
  <c r="W57" i="2"/>
  <c r="K57" i="2"/>
  <c r="AL56" i="2"/>
  <c r="AI56" i="2"/>
  <c r="AF56" i="2"/>
  <c r="AC56" i="2"/>
  <c r="Z56" i="2"/>
  <c r="W56" i="2" s="1"/>
  <c r="S56" i="2"/>
  <c r="O56" i="2"/>
  <c r="K56" i="2"/>
  <c r="F56" i="2"/>
  <c r="W55" i="2"/>
  <c r="K55" i="2"/>
  <c r="W54" i="2"/>
  <c r="K54" i="2"/>
  <c r="AL53" i="2"/>
  <c r="AI53" i="2"/>
  <c r="AF53" i="2"/>
  <c r="AC53" i="2"/>
  <c r="Z53" i="2"/>
  <c r="W53" i="2" s="1"/>
  <c r="S53" i="2"/>
  <c r="O53" i="2"/>
  <c r="K53" i="2" s="1"/>
  <c r="F53" i="2"/>
  <c r="W52" i="2"/>
  <c r="K52" i="2"/>
  <c r="W51" i="2"/>
  <c r="K51" i="2"/>
  <c r="W50" i="2"/>
  <c r="K50" i="2"/>
  <c r="W49" i="2"/>
  <c r="K49" i="2"/>
  <c r="AL48" i="2"/>
  <c r="AI48" i="2"/>
  <c r="AF48" i="2"/>
  <c r="AC48" i="2"/>
  <c r="Z48" i="2"/>
  <c r="W48" i="2" s="1"/>
  <c r="S48" i="2"/>
  <c r="O48" i="2"/>
  <c r="K48" i="2"/>
  <c r="F48" i="2"/>
  <c r="W47" i="2"/>
  <c r="K47" i="2"/>
  <c r="W46" i="2"/>
  <c r="K46" i="2"/>
  <c r="W45" i="2"/>
  <c r="K45" i="2"/>
  <c r="W44" i="2"/>
  <c r="K44" i="2"/>
  <c r="AL43" i="2"/>
  <c r="AI43" i="2"/>
  <c r="AF43" i="2"/>
  <c r="AC43" i="2"/>
  <c r="W43" i="2" s="1"/>
  <c r="Z43" i="2"/>
  <c r="S43" i="2"/>
  <c r="O43" i="2"/>
  <c r="K43" i="2" s="1"/>
  <c r="F43" i="2"/>
  <c r="W42" i="2"/>
  <c r="K42" i="2"/>
  <c r="W41" i="2"/>
  <c r="K41" i="2"/>
  <c r="W40" i="2"/>
  <c r="K40" i="2"/>
  <c r="AL39" i="2"/>
  <c r="AI39" i="2"/>
  <c r="AF39" i="2"/>
  <c r="AC39" i="2"/>
  <c r="W39" i="2" s="1"/>
  <c r="Z39" i="2"/>
  <c r="S39" i="2"/>
  <c r="O39" i="2"/>
  <c r="K39" i="2" s="1"/>
  <c r="F39" i="2"/>
  <c r="W38" i="2"/>
  <c r="K38" i="2"/>
  <c r="W37" i="2"/>
  <c r="K37" i="2"/>
  <c r="W36" i="2"/>
  <c r="K36" i="2"/>
  <c r="AL35" i="2"/>
  <c r="AI35" i="2"/>
  <c r="AF35" i="2"/>
  <c r="AC35" i="2"/>
  <c r="W35" i="2" s="1"/>
  <c r="Z35" i="2"/>
  <c r="S35" i="2"/>
  <c r="O35" i="2"/>
  <c r="K35" i="2" s="1"/>
  <c r="F35" i="2"/>
  <c r="W34" i="2"/>
  <c r="K34" i="2"/>
  <c r="W33" i="2"/>
  <c r="K33" i="2"/>
  <c r="W32" i="2"/>
  <c r="K32" i="2"/>
  <c r="AL31" i="2"/>
  <c r="AI31" i="2"/>
  <c r="AF31" i="2"/>
  <c r="AC31" i="2"/>
  <c r="W31" i="2" s="1"/>
  <c r="Z31" i="2"/>
  <c r="S31" i="2"/>
  <c r="O31" i="2"/>
  <c r="K31" i="2" s="1"/>
  <c r="F31" i="2"/>
  <c r="W22" i="2"/>
  <c r="W21" i="2"/>
  <c r="N21" i="2"/>
  <c r="W20" i="2"/>
  <c r="W19" i="2"/>
  <c r="N19" i="2"/>
  <c r="W18" i="2"/>
  <c r="N18" i="2"/>
  <c r="W17" i="2"/>
  <c r="N17" i="2"/>
  <c r="W16" i="2"/>
  <c r="N16" i="2"/>
  <c r="W15" i="2"/>
  <c r="N15" i="2"/>
  <c r="W14" i="2"/>
  <c r="N14" i="2"/>
  <c r="W13" i="2"/>
  <c r="N13" i="2"/>
  <c r="W12" i="2"/>
  <c r="N12" i="2"/>
  <c r="W11" i="2"/>
  <c r="N11" i="2"/>
  <c r="W10" i="2"/>
  <c r="N10" i="2"/>
  <c r="W9" i="2"/>
  <c r="N9" i="2"/>
  <c r="W8" i="2"/>
  <c r="N8" i="2"/>
  <c r="W7" i="2"/>
  <c r="N7" i="2"/>
  <c r="AB46" i="1"/>
  <c r="P46" i="1"/>
  <c r="AB45" i="1"/>
  <c r="P45" i="1"/>
  <c r="AB44" i="1"/>
  <c r="P44" i="1"/>
  <c r="AB43" i="1"/>
  <c r="P43" i="1"/>
  <c r="AB42" i="1"/>
  <c r="P42" i="1"/>
  <c r="AB41" i="1"/>
  <c r="P41" i="1"/>
  <c r="AB40" i="1"/>
  <c r="P40" i="1"/>
  <c r="AB39" i="1"/>
  <c r="P39" i="1"/>
  <c r="AB38" i="1"/>
  <c r="P38" i="1"/>
  <c r="AB37" i="1"/>
  <c r="P37" i="1"/>
  <c r="AB36" i="1"/>
  <c r="P36" i="1"/>
  <c r="AB35" i="1"/>
  <c r="P35" i="1"/>
  <c r="AB34" i="1"/>
  <c r="P34" i="1"/>
  <c r="AB33" i="1"/>
  <c r="P33" i="1"/>
  <c r="AB32" i="1"/>
  <c r="P32" i="1"/>
  <c r="AB31" i="1"/>
  <c r="P31" i="1"/>
  <c r="AB16" i="1"/>
  <c r="AB15" i="1"/>
  <c r="P15" i="1"/>
  <c r="AB13" i="1"/>
  <c r="P13" i="1"/>
  <c r="AB12" i="1"/>
  <c r="P12" i="1"/>
  <c r="AB11" i="1"/>
  <c r="P11" i="1"/>
  <c r="AB10" i="1"/>
  <c r="P10" i="1"/>
  <c r="AB9" i="1"/>
  <c r="P9" i="1"/>
  <c r="AB8" i="1"/>
  <c r="P8" i="1"/>
  <c r="AB7" i="1"/>
  <c r="P7" i="1"/>
  <c r="AO57" i="3" l="1"/>
  <c r="AO58" i="3"/>
  <c r="AO28" i="3"/>
  <c r="W64" i="3"/>
  <c r="AO65" i="3"/>
  <c r="AR20" i="3"/>
  <c r="AO20" i="3" s="1"/>
  <c r="AS24" i="3"/>
  <c r="AO24" i="3" s="1"/>
  <c r="AT28" i="3"/>
  <c r="AR40" i="3"/>
  <c r="AR56" i="3"/>
  <c r="E61" i="3"/>
  <c r="AO61" i="3"/>
  <c r="BF64" i="3"/>
  <c r="BA64" i="3" s="1"/>
  <c r="Z71" i="2"/>
  <c r="AR16" i="3"/>
  <c r="AO16" i="3" s="1"/>
  <c r="AS20" i="3"/>
  <c r="AS40" i="3"/>
  <c r="BL56" i="3"/>
  <c r="BG56" i="3" s="1"/>
  <c r="AT58" i="3"/>
  <c r="AR12" i="3"/>
  <c r="AO12" i="3" s="1"/>
  <c r="AS16" i="3"/>
  <c r="K61" i="3"/>
  <c r="K60" i="3" s="1"/>
  <c r="AR68" i="3"/>
  <c r="AO68" i="3" s="1"/>
  <c r="AS12" i="3"/>
  <c r="AT57" i="3"/>
  <c r="AO69" i="3"/>
  <c r="AR36" i="3"/>
  <c r="AO36" i="3" s="1"/>
  <c r="BA57" i="3"/>
  <c r="AY64" i="3"/>
  <c r="AY60" i="3" s="1"/>
  <c r="AU60" i="3" s="1"/>
  <c r="AT65" i="3"/>
  <c r="AT64" i="3" s="1"/>
  <c r="AO64" i="3" s="1"/>
  <c r="Z74" i="2"/>
  <c r="AO54" i="3"/>
  <c r="AB64" i="3"/>
  <c r="N68" i="3"/>
  <c r="AT56" i="3" l="1"/>
  <c r="AO56" i="3" s="1"/>
  <c r="AO40" i="3"/>
  <c r="AU64" i="3"/>
</calcChain>
</file>

<file path=xl/sharedStrings.xml><?xml version="1.0" encoding="utf-8"?>
<sst xmlns="http://schemas.openxmlformats.org/spreadsheetml/2006/main" count="608" uniqueCount="171">
  <si>
    <t>教育・文化</t>
    <rPh sb="0" eb="2">
      <t>キョウイク</t>
    </rPh>
    <rPh sb="3" eb="5">
      <t>ブンカ</t>
    </rPh>
    <phoneticPr fontId="2"/>
  </si>
  <si>
    <t>６１ ．幼稚園の状況</t>
    <rPh sb="4" eb="7">
      <t>ヨウチエン</t>
    </rPh>
    <rPh sb="8" eb="10">
      <t>ジョウキョウ</t>
    </rPh>
    <phoneticPr fontId="2"/>
  </si>
  <si>
    <t>（単位：園、級、人）</t>
    <rPh sb="1" eb="3">
      <t>タンイ</t>
    </rPh>
    <rPh sb="4" eb="5">
      <t>エン</t>
    </rPh>
    <rPh sb="6" eb="7">
      <t>キュウ</t>
    </rPh>
    <rPh sb="8" eb="9">
      <t>ヒト</t>
    </rPh>
    <phoneticPr fontId="2"/>
  </si>
  <si>
    <t>（各年5月1日）</t>
    <rPh sb="1" eb="3">
      <t>カクネン</t>
    </rPh>
    <rPh sb="4" eb="5">
      <t>ガツ</t>
    </rPh>
    <rPh sb="6" eb="7">
      <t>ニチ</t>
    </rPh>
    <phoneticPr fontId="2"/>
  </si>
  <si>
    <t>年　　度</t>
    <rPh sb="0" eb="1">
      <t>トシ</t>
    </rPh>
    <rPh sb="3" eb="4">
      <t>タビ</t>
    </rPh>
    <phoneticPr fontId="2"/>
  </si>
  <si>
    <t>園　数</t>
    <rPh sb="0" eb="1">
      <t>エン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</si>
  <si>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</si>
  <si>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教　員　数</t>
    <rPh sb="0" eb="1">
      <t>キョウ</t>
    </rPh>
    <rPh sb="2" eb="3">
      <t>イン</t>
    </rPh>
    <rPh sb="4" eb="5">
      <t>スウ</t>
    </rPh>
    <phoneticPr fontId="2"/>
  </si>
  <si>
    <t>園　　児　　数</t>
    <rPh sb="0" eb="1">
      <t>エン</t>
    </rPh>
    <rPh sb="3" eb="4">
      <t>コ</t>
    </rPh>
    <rPh sb="6" eb="7">
      <t>カズ</t>
    </rPh>
    <phoneticPr fontId="2"/>
  </si>
  <si>
    <t>総数</t>
    <rPh sb="0" eb="2">
      <t>ソウスウ</t>
    </rPh>
    <phoneticPr fontId="2"/>
  </si>
  <si>
    <t>本　務</t>
    <rPh sb="0" eb="1">
      <t>ホン</t>
    </rPh>
    <rPh sb="2" eb="3">
      <t>ツトム</t>
    </rPh>
    <phoneticPr fontId="2"/>
  </si>
  <si>
    <t>兼　務</t>
    <rPh sb="0" eb="1">
      <t>ケン</t>
    </rPh>
    <rPh sb="2" eb="3">
      <t>ツトム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</si>
  <si>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</si>
  <si>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</si>
  <si>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</si>
  <si>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</si>
  <si>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</si>
  <si>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</si>
  <si>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</si>
  <si>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</si>
  <si>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</si>
  <si>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3" eb="5">
      <t>ネンド</t>
    </rPh>
    <phoneticPr fontId="2"/>
  </si>
  <si>
    <t>平成29年度</t>
    <rPh sb="0" eb="1">
      <t>ヘイセイ</t>
    </rPh>
    <rPh sb="4" eb="6">
      <t>ネンド</t>
    </rPh>
    <phoneticPr fontId="2"/>
  </si>
  <si>
    <t>平成30年度</t>
    <rPh sb="0" eb="1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</si>
  <si>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</si>
  <si>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</si>
  <si>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</si>
  <si>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</si>
  <si>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</si>
  <si>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</si>
  <si>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　資料：文部科学省「学校基本調査」</t>
    <rPh sb="1" eb="3">
      <t>シリョウ</t>
    </rPh>
    <rPh sb="4" eb="6">
      <t>モンブ</t>
    </rPh>
    <rPh sb="6" eb="8">
      <t>カガク</t>
    </rPh>
    <rPh sb="8" eb="9">
      <t>ショウ</t>
    </rPh>
    <rPh sb="10" eb="12">
      <t>ガッコウ</t>
    </rPh>
    <rPh sb="12" eb="14">
      <t>キホン</t>
    </rPh>
    <rPh sb="14" eb="16">
      <t>チョウサ</t>
    </rPh>
    <phoneticPr fontId="2"/>
  </si>
  <si>
    <t>６２．小学校の状況</t>
    <rPh sb="3" eb="6">
      <t>ショウガッコウ</t>
    </rPh>
    <rPh sb="7" eb="9">
      <t>ジョウキョウ</t>
    </rPh>
    <phoneticPr fontId="2"/>
  </si>
  <si>
    <t>（単位：校、級、人）</t>
    <rPh sb="1" eb="3">
      <t>タンイ</t>
    </rPh>
    <rPh sb="4" eb="5">
      <t>コウ</t>
    </rPh>
    <rPh sb="6" eb="7">
      <t>キュウ</t>
    </rPh>
    <rPh sb="8" eb="9">
      <t>ヒト</t>
    </rPh>
    <phoneticPr fontId="2"/>
  </si>
  <si>
    <t>学校数</t>
    <rPh sb="0" eb="2">
      <t>ガッコウ</t>
    </rPh>
    <rPh sb="2" eb="3">
      <t>スウ</t>
    </rPh>
    <phoneticPr fontId="2"/>
  </si>
  <si>
    <t>本　務　教　員　数</t>
    <rPh sb="0" eb="1">
      <t>ホン</t>
    </rPh>
    <rPh sb="2" eb="3">
      <t>ツトム</t>
    </rPh>
    <rPh sb="4" eb="5">
      <t>キョウ</t>
    </rPh>
    <rPh sb="6" eb="7">
      <t>イン</t>
    </rPh>
    <rPh sb="8" eb="9">
      <t>スウ</t>
    </rPh>
    <phoneticPr fontId="2"/>
  </si>
  <si>
    <t>児　　童　　数</t>
    <rPh sb="0" eb="1">
      <t>ジ</t>
    </rPh>
    <rPh sb="3" eb="4">
      <t>ワラベ</t>
    </rPh>
    <rPh sb="6" eb="7">
      <t>スウ</t>
    </rPh>
    <phoneticPr fontId="2"/>
  </si>
  <si>
    <t>計</t>
    <rPh sb="0" eb="1">
      <t>ケイ</t>
    </rPh>
    <phoneticPr fontId="2"/>
  </si>
  <si>
    <t>平成22年度</t>
    <rPh sb="0" eb="2">
      <t>ヘイセイ</t>
    </rPh>
    <rPh sb="4" eb="5">
      <t>ネン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</si>
  <si>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</si>
  <si>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</si>
  <si>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</si>
  <si>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６３．中学校の状況</t>
    <rPh sb="3" eb="6">
      <t>チュウガッコウ</t>
    </rPh>
    <rPh sb="7" eb="9">
      <t>ジョウキョウ</t>
    </rPh>
    <phoneticPr fontId="2"/>
  </si>
  <si>
    <t>年度</t>
    <rPh sb="0" eb="2">
      <t>ネンド</t>
    </rPh>
    <phoneticPr fontId="2"/>
  </si>
  <si>
    <t>本務教員数</t>
    <rPh sb="0" eb="2">
      <t>ホンム</t>
    </rPh>
    <rPh sb="2" eb="4">
      <t>キョウイン</t>
    </rPh>
    <rPh sb="4" eb="5">
      <t>スウ</t>
    </rPh>
    <phoneticPr fontId="2"/>
  </si>
  <si>
    <t>生　　　徒　　　数</t>
    <rPh sb="0" eb="1">
      <t>ショウ</t>
    </rPh>
    <rPh sb="4" eb="5">
      <t>ト</t>
    </rPh>
    <rPh sb="8" eb="9">
      <t>カズ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</si>
  <si>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</si>
  <si>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６４．高等学校の状況</t>
    <rPh sb="3" eb="5">
      <t>コウトウ</t>
    </rPh>
    <rPh sb="5" eb="7">
      <t>ガッコウ</t>
    </rPh>
    <rPh sb="8" eb="10">
      <t>ジョウキョウ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</si>
  <si>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2"/>
  </si>
  <si>
    <t>青嶺高校</t>
    <rPh sb="0" eb="1">
      <t>アオ</t>
    </rPh>
    <rPh sb="1" eb="2">
      <t>ミネ</t>
    </rPh>
    <rPh sb="2" eb="4">
      <t>コウコウ</t>
    </rPh>
    <phoneticPr fontId="2"/>
  </si>
  <si>
    <t>美祢高校</t>
    <rPh sb="0" eb="2">
      <t>ミネ</t>
    </rPh>
    <rPh sb="2" eb="4">
      <t>コウコウ</t>
    </rPh>
    <phoneticPr fontId="2"/>
  </si>
  <si>
    <t>成進高校</t>
    <rPh sb="0" eb="1">
      <t>シゲル</t>
    </rPh>
    <rPh sb="1" eb="2">
      <t>ススム</t>
    </rPh>
    <rPh sb="2" eb="4">
      <t>コウコウ</t>
    </rPh>
    <phoneticPr fontId="2"/>
  </si>
  <si>
    <t>美祢青嶺高校</t>
    <rPh sb="0" eb="2">
      <t>ミネ</t>
    </rPh>
    <rPh sb="2" eb="3">
      <t>アオ</t>
    </rPh>
    <rPh sb="3" eb="4">
      <t>ミネ</t>
    </rPh>
    <rPh sb="4" eb="6">
      <t>コウコウ</t>
    </rPh>
    <phoneticPr fontId="2"/>
  </si>
  <si>
    <t>平成30年度</t>
    <rPh sb="0" eb="1">
      <t>ヘイセイ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</si>
  <si>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2"/>
  </si>
  <si>
    <t>６５．卒業後の状況（高等学校）</t>
    <rPh sb="3" eb="6">
      <t>ソツギョウゴ</t>
    </rPh>
    <rPh sb="7" eb="9">
      <t>ジョウキョウ</t>
    </rPh>
    <rPh sb="10" eb="12">
      <t>コウトウ</t>
    </rPh>
    <rPh sb="12" eb="14">
      <t>ガッコウ</t>
    </rPh>
    <phoneticPr fontId="2"/>
  </si>
  <si>
    <t>（単位：人）</t>
    <rPh sb="1" eb="3">
      <t>タンイ</t>
    </rPh>
    <rPh sb="4" eb="5">
      <t>ヒト</t>
    </rPh>
    <phoneticPr fontId="2"/>
  </si>
  <si>
    <t>年　度</t>
    <rPh sb="0" eb="1">
      <t>トシ</t>
    </rPh>
    <rPh sb="2" eb="3">
      <t>タビ</t>
    </rPh>
    <phoneticPr fontId="2"/>
  </si>
  <si>
    <t>卒業者
総数</t>
    <rPh sb="0" eb="3">
      <t>ソツギョウシャ</t>
    </rPh>
    <rPh sb="4" eb="6">
      <t>ソウスウ</t>
    </rPh>
    <phoneticPr fontId="2"/>
  </si>
  <si>
    <t>内訳</t>
    <rPh sb="0" eb="2">
      <t>ウチワケ</t>
    </rPh>
    <phoneticPr fontId="2"/>
  </si>
  <si>
    <t>進学者</t>
    <rPh sb="0" eb="3">
      <t>シンガクシャ</t>
    </rPh>
    <phoneticPr fontId="2"/>
  </si>
  <si>
    <t>教育
機関等
入学者</t>
    <rPh sb="0" eb="2">
      <t>キョウイク</t>
    </rPh>
    <rPh sb="3" eb="6">
      <t>キカントウ</t>
    </rPh>
    <rPh sb="7" eb="10">
      <t>ニュウガクシャ</t>
    </rPh>
    <phoneticPr fontId="2"/>
  </si>
  <si>
    <t>就職者</t>
    <rPh sb="0" eb="2">
      <t>シュウショク</t>
    </rPh>
    <rPh sb="2" eb="3">
      <t>シャ</t>
    </rPh>
    <phoneticPr fontId="2"/>
  </si>
  <si>
    <t>無業者
死亡・
不詳</t>
    <rPh sb="0" eb="1">
      <t>ム</t>
    </rPh>
    <rPh sb="1" eb="3">
      <t>ギョウシャ</t>
    </rPh>
    <rPh sb="4" eb="6">
      <t>シボウ</t>
    </rPh>
    <rPh sb="8" eb="10">
      <t>フショウ</t>
    </rPh>
    <phoneticPr fontId="2"/>
  </si>
  <si>
    <t>就職
進学者
(再掲)</t>
    <rPh sb="0" eb="2">
      <t>シュウショク</t>
    </rPh>
    <rPh sb="3" eb="6">
      <t>シンガクシャ</t>
    </rPh>
    <rPh sb="8" eb="9">
      <t>サイ</t>
    </rPh>
    <rPh sb="9" eb="10">
      <t>ケイ</t>
    </rPh>
    <phoneticPr fontId="2"/>
  </si>
  <si>
    <t>就　　職　　状　　況</t>
    <rPh sb="0" eb="1">
      <t>ジュ</t>
    </rPh>
    <rPh sb="3" eb="4">
      <t>ショク</t>
    </rPh>
    <rPh sb="6" eb="7">
      <t>ジョウ</t>
    </rPh>
    <rPh sb="9" eb="10">
      <t>イワン</t>
    </rPh>
    <phoneticPr fontId="2"/>
  </si>
  <si>
    <t>青嶺</t>
    <rPh sb="0" eb="1">
      <t>アオ</t>
    </rPh>
    <rPh sb="1" eb="2">
      <t>ミネ</t>
    </rPh>
    <phoneticPr fontId="2"/>
  </si>
  <si>
    <t>修正</t>
    <rPh sb="0" eb="2">
      <t>シュウセイ</t>
    </rPh>
    <phoneticPr fontId="2"/>
  </si>
  <si>
    <t>成進</t>
    <rPh sb="0" eb="1">
      <t>シゲル</t>
    </rPh>
    <rPh sb="1" eb="2">
      <t>ススム</t>
    </rPh>
    <phoneticPr fontId="2"/>
  </si>
  <si>
    <t>産　　業　　別</t>
    <rPh sb="0" eb="1">
      <t>サン</t>
    </rPh>
    <rPh sb="3" eb="4">
      <t>ギョウ</t>
    </rPh>
    <rPh sb="6" eb="7">
      <t>ベツ</t>
    </rPh>
    <phoneticPr fontId="2"/>
  </si>
  <si>
    <t>就職先別</t>
    <rPh sb="0" eb="2">
      <t>シュウショク</t>
    </rPh>
    <rPh sb="2" eb="3">
      <t>サキ</t>
    </rPh>
    <rPh sb="3" eb="4">
      <t>ベツ</t>
    </rPh>
    <phoneticPr fontId="2"/>
  </si>
  <si>
    <t>第1次</t>
    <rPh sb="0" eb="1">
      <t>ダイ</t>
    </rPh>
    <rPh sb="2" eb="3">
      <t>ジ</t>
    </rPh>
    <phoneticPr fontId="2"/>
  </si>
  <si>
    <t>第2次</t>
    <rPh sb="0" eb="1">
      <t>ダイ</t>
    </rPh>
    <rPh sb="2" eb="3">
      <t>ジ</t>
    </rPh>
    <phoneticPr fontId="2"/>
  </si>
  <si>
    <t>第3次</t>
    <rPh sb="0" eb="1">
      <t>ダイ</t>
    </rPh>
    <rPh sb="2" eb="3">
      <t>ジ</t>
    </rPh>
    <phoneticPr fontId="2"/>
  </si>
  <si>
    <t>左記以外</t>
    <rPh sb="0" eb="2">
      <t>サキ</t>
    </rPh>
    <rPh sb="2" eb="4">
      <t>イガイ</t>
    </rPh>
    <phoneticPr fontId="2"/>
  </si>
  <si>
    <t>県外</t>
    <rPh sb="0" eb="2">
      <t>ケンガイ</t>
    </rPh>
    <phoneticPr fontId="2"/>
  </si>
  <si>
    <t>県内</t>
    <rPh sb="0" eb="2">
      <t>ケンナイ</t>
    </rPh>
    <phoneticPr fontId="2"/>
  </si>
  <si>
    <t>うち
市内</t>
    <rPh sb="3" eb="5">
      <t>シナイ</t>
    </rPh>
    <phoneticPr fontId="2"/>
  </si>
  <si>
    <t>平成20年度</t>
    <rPh sb="0" eb="2">
      <t>ヘイセイ</t>
    </rPh>
    <rPh sb="4" eb="6">
      <t>ネンド</t>
    </rPh>
    <phoneticPr fontId="2"/>
  </si>
  <si>
    <t>…</t>
    <phoneticPr fontId="2"/>
  </si>
  <si>
    <t>-</t>
    <phoneticPr fontId="2"/>
  </si>
  <si>
    <t>平成28年度</t>
  </si>
  <si>
    <t>男</t>
  </si>
  <si>
    <t>-</t>
  </si>
  <si>
    <t>女</t>
  </si>
  <si>
    <t>平成29年度</t>
  </si>
  <si>
    <t>平成30年度</t>
  </si>
  <si>
    <t>令和元年度</t>
    <rPh sb="2" eb="3">
      <t>モト</t>
    </rPh>
    <phoneticPr fontId="2"/>
  </si>
  <si>
    <t xml:space="preserve"> ６６．市立図書館蔵書冊数</t>
    <rPh sb="4" eb="6">
      <t>シリツ</t>
    </rPh>
    <rPh sb="6" eb="9">
      <t>トショカン</t>
    </rPh>
    <rPh sb="9" eb="11">
      <t>ゾウショ</t>
    </rPh>
    <rPh sb="11" eb="13">
      <t>サツスウ</t>
    </rPh>
    <phoneticPr fontId="2"/>
  </si>
  <si>
    <t>（単位：冊、本）</t>
    <rPh sb="1" eb="3">
      <t>タンイ</t>
    </rPh>
    <rPh sb="4" eb="5">
      <t>サツ</t>
    </rPh>
    <rPh sb="6" eb="7">
      <t>ホン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</si>
  <si>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</si>
  <si>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総記</t>
    <rPh sb="0" eb="2">
      <t>ソウキ</t>
    </rPh>
    <phoneticPr fontId="2"/>
  </si>
  <si>
    <t>哲学</t>
    <rPh sb="0" eb="2">
      <t>テツガク</t>
    </rPh>
    <phoneticPr fontId="2"/>
  </si>
  <si>
    <t>歴史
地理</t>
    <rPh sb="0" eb="2">
      <t>レキシ</t>
    </rPh>
    <rPh sb="3" eb="5">
      <t>チリ</t>
    </rPh>
    <phoneticPr fontId="2"/>
  </si>
  <si>
    <t>社会
科学</t>
    <rPh sb="0" eb="2">
      <t>シャカイ</t>
    </rPh>
    <rPh sb="3" eb="5">
      <t>カガク</t>
    </rPh>
    <phoneticPr fontId="2"/>
  </si>
  <si>
    <t>自然
科学</t>
    <rPh sb="0" eb="2">
      <t>シゼン</t>
    </rPh>
    <rPh sb="3" eb="5">
      <t>カガク</t>
    </rPh>
    <phoneticPr fontId="2"/>
  </si>
  <si>
    <t>工業</t>
    <rPh sb="0" eb="2">
      <t>コウギョウ</t>
    </rPh>
    <phoneticPr fontId="2"/>
  </si>
  <si>
    <t>産業</t>
    <rPh sb="0" eb="2">
      <t>サンギョウ</t>
    </rPh>
    <phoneticPr fontId="2"/>
  </si>
  <si>
    <t>芸術</t>
    <rPh sb="0" eb="2">
      <t>ゲイジュツ</t>
    </rPh>
    <phoneticPr fontId="2"/>
  </si>
  <si>
    <t>語学</t>
    <rPh sb="0" eb="2">
      <t>ゴガク</t>
    </rPh>
    <phoneticPr fontId="2"/>
  </si>
  <si>
    <t>文学</t>
    <rPh sb="0" eb="2">
      <t>ブンガク</t>
    </rPh>
    <phoneticPr fontId="2"/>
  </si>
  <si>
    <t>児童</t>
    <rPh sb="0" eb="2">
      <t>ジドウ</t>
    </rPh>
    <phoneticPr fontId="2"/>
  </si>
  <si>
    <t>郷土</t>
    <rPh sb="0" eb="2">
      <t>キョウド</t>
    </rPh>
    <phoneticPr fontId="2"/>
  </si>
  <si>
    <t>平成23年</t>
    <rPh sb="0" eb="1">
      <t>ヘイセイ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</si>
  <si>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</si>
  <si>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</si>
  <si>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</si>
  <si>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</si>
  <si>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平成28年</t>
    <rPh sb="0" eb="1">
      <t>ヘイセイ</t>
    </rPh>
    <rPh sb="3" eb="4">
      <t>ネン</t>
    </rPh>
    <phoneticPr fontId="2"/>
  </si>
  <si>
    <t>平成29年</t>
    <rPh sb="0" eb="1">
      <t>ヘイセイ</t>
    </rPh>
    <phoneticPr fontId="2"/>
  </si>
  <si>
    <t>平成30年</t>
    <rPh sb="0" eb="1">
      <t>ヘイセイ</t>
    </rPh>
    <phoneticPr fontId="2"/>
  </si>
  <si>
    <t>令和元年</t>
    <rPh sb="0" eb="2">
      <t>レイワ</t>
    </rPh>
    <rPh sb="2" eb="3">
      <t>ガン</t>
    </rPh>
    <phoneticPr fontId="2"/>
  </si>
  <si>
    <t>　資料：市立図書館「図書館年報」</t>
    <rPh sb="1" eb="3">
      <t>シリョウ</t>
    </rPh>
    <rPh sb="4" eb="6">
      <t>シリツ</t>
    </rPh>
    <rPh sb="6" eb="9">
      <t>トショカン</t>
    </rPh>
    <rPh sb="10" eb="13">
      <t>トショカン</t>
    </rPh>
    <rPh sb="13" eb="15">
      <t>ネンポウ</t>
    </rPh>
    <phoneticPr fontId="2"/>
  </si>
  <si>
    <t>　(注)・美祢図書館、美東図書館、秋芳図書館の合計値を記載。</t>
    <rPh sb="2" eb="3">
      <t>チュウ</t>
    </rPh>
    <rPh sb="5" eb="7">
      <t>ミネ</t>
    </rPh>
    <rPh sb="7" eb="10">
      <t>トショカン</t>
    </rPh>
    <rPh sb="11" eb="13">
      <t>ミトウ</t>
    </rPh>
    <rPh sb="13" eb="16">
      <t>トショカン</t>
    </rPh>
    <rPh sb="17" eb="19">
      <t>シュウホウ</t>
    </rPh>
    <rPh sb="19" eb="22">
      <t>トショカン</t>
    </rPh>
    <rPh sb="23" eb="26">
      <t>ゴウケイチ</t>
    </rPh>
    <rPh sb="27" eb="29">
      <t>キサイ</t>
    </rPh>
    <phoneticPr fontId="2"/>
  </si>
  <si>
    <t>区分・年次</t>
    <rPh sb="0" eb="2">
      <t>クブン</t>
    </rPh>
    <rPh sb="3" eb="5">
      <t>ネンジ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</si>
  <si>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</si>
  <si>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</si>
  <si>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</si>
  <si>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</si>
  <si>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</si>
  <si>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</si>
  <si>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</si>
  <si>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</si>
  <si>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</si>
  <si>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</si>
  <si>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　総数</t>
    <rPh sb="1" eb="3">
      <t>ソウスウ</t>
    </rPh>
    <phoneticPr fontId="2"/>
  </si>
  <si>
    <t>総記　　　</t>
    <rPh sb="0" eb="2">
      <t>ソウキ</t>
    </rPh>
    <phoneticPr fontId="2"/>
  </si>
  <si>
    <t>哲学　　　</t>
    <rPh sb="0" eb="2">
      <t>テツガク</t>
    </rPh>
    <phoneticPr fontId="2"/>
  </si>
  <si>
    <t>歴史・地理</t>
    <rPh sb="0" eb="2">
      <t>レキシ</t>
    </rPh>
    <rPh sb="3" eb="5">
      <t>チリ</t>
    </rPh>
    <phoneticPr fontId="2"/>
  </si>
  <si>
    <t>社会科学　</t>
    <rPh sb="0" eb="2">
      <t>シャカイ</t>
    </rPh>
    <rPh sb="2" eb="4">
      <t>カガク</t>
    </rPh>
    <phoneticPr fontId="2"/>
  </si>
  <si>
    <t>自然科学　</t>
    <rPh sb="0" eb="2">
      <t>シゼン</t>
    </rPh>
    <rPh sb="2" eb="4">
      <t>カガク</t>
    </rPh>
    <phoneticPr fontId="2"/>
  </si>
  <si>
    <t>工業　　　</t>
    <rPh sb="0" eb="2">
      <t>コウギョウ</t>
    </rPh>
    <phoneticPr fontId="2"/>
  </si>
  <si>
    <t>産業　　　</t>
    <rPh sb="0" eb="2">
      <t>サンギョウ</t>
    </rPh>
    <phoneticPr fontId="2"/>
  </si>
  <si>
    <t>芸術　　　</t>
    <rPh sb="0" eb="2">
      <t>ゲイジュツ</t>
    </rPh>
    <phoneticPr fontId="2"/>
  </si>
  <si>
    <t>語学　　　</t>
    <rPh sb="0" eb="2">
      <t>ゴガク</t>
    </rPh>
    <phoneticPr fontId="2"/>
  </si>
  <si>
    <t>文学　　　</t>
    <rPh sb="0" eb="2">
      <t>ブンガク</t>
    </rPh>
    <phoneticPr fontId="2"/>
  </si>
  <si>
    <t>児童　　　</t>
    <rPh sb="0" eb="2">
      <t>ジドウ</t>
    </rPh>
    <phoneticPr fontId="2"/>
  </si>
  <si>
    <t>郷土　　　</t>
    <rPh sb="0" eb="2">
      <t>キョウド</t>
    </rPh>
    <phoneticPr fontId="2"/>
  </si>
  <si>
    <t>　資料：市生涯学習スポーツ推進課</t>
    <phoneticPr fontId="2"/>
  </si>
  <si>
    <t xml:space="preserve"> ６７．館外利用状況（利用者数）</t>
    <rPh sb="4" eb="6">
      <t>カンガイ</t>
    </rPh>
    <rPh sb="6" eb="8">
      <t>リヨウ</t>
    </rPh>
    <rPh sb="8" eb="10">
      <t>ジョウキョウ</t>
    </rPh>
    <rPh sb="11" eb="13">
      <t>リヨウ</t>
    </rPh>
    <rPh sb="13" eb="14">
      <t>シャ</t>
    </rPh>
    <rPh sb="14" eb="15">
      <t>スウ</t>
    </rPh>
    <phoneticPr fontId="2"/>
  </si>
  <si>
    <t>（単位：人、日）</t>
    <rPh sb="1" eb="3">
      <t>タンイ</t>
    </rPh>
    <rPh sb="4" eb="5">
      <t>ヒト</t>
    </rPh>
    <rPh sb="6" eb="7">
      <t>ヒ</t>
    </rPh>
    <phoneticPr fontId="2"/>
  </si>
  <si>
    <t>総　　　数</t>
    <rPh sb="0" eb="1">
      <t>フサ</t>
    </rPh>
    <rPh sb="4" eb="5">
      <t>カズ</t>
    </rPh>
    <phoneticPr fontId="2"/>
  </si>
  <si>
    <t>一　　般</t>
    <rPh sb="0" eb="1">
      <t>１</t>
    </rPh>
    <rPh sb="3" eb="4">
      <t>バン</t>
    </rPh>
    <phoneticPr fontId="2"/>
  </si>
  <si>
    <t>学　　生</t>
    <rPh sb="0" eb="1">
      <t>ガク</t>
    </rPh>
    <rPh sb="3" eb="4">
      <t>ショウ</t>
    </rPh>
    <phoneticPr fontId="2"/>
  </si>
  <si>
    <t>中 学 生</t>
    <rPh sb="0" eb="1">
      <t>チュウ</t>
    </rPh>
    <rPh sb="2" eb="3">
      <t>ガク</t>
    </rPh>
    <rPh sb="4" eb="5">
      <t>ナマ</t>
    </rPh>
    <phoneticPr fontId="2"/>
  </si>
  <si>
    <t>小 学 生</t>
    <rPh sb="0" eb="1">
      <t>ショウ</t>
    </rPh>
    <phoneticPr fontId="2"/>
  </si>
  <si>
    <t>幼  児</t>
    <rPh sb="0" eb="1">
      <t>ヨウ</t>
    </rPh>
    <rPh sb="3" eb="4">
      <t>ジ</t>
    </rPh>
    <phoneticPr fontId="2"/>
  </si>
  <si>
    <t>開館日数</t>
    <rPh sb="0" eb="2">
      <t>カイカン</t>
    </rPh>
    <rPh sb="2" eb="4">
      <t>ニッスウ</t>
    </rPh>
    <phoneticPr fontId="2"/>
  </si>
  <si>
    <t>　　　・開館日数は美祢図書館の開館日数を記載。</t>
    <rPh sb="4" eb="6">
      <t>カイカン</t>
    </rPh>
    <rPh sb="6" eb="8">
      <t>ニッスウ</t>
    </rPh>
    <rPh sb="9" eb="11">
      <t>ミネ</t>
    </rPh>
    <rPh sb="11" eb="14">
      <t>トショカン</t>
    </rPh>
    <rPh sb="15" eb="17">
      <t>カイカン</t>
    </rPh>
    <rPh sb="17" eb="19">
      <t>ニッスウ</t>
    </rPh>
    <rPh sb="20" eb="22">
      <t>キサイ</t>
    </rPh>
    <phoneticPr fontId="2"/>
  </si>
  <si>
    <t>６８．館外利用状況（利用冊数）</t>
    <rPh sb="3" eb="5">
      <t>カンガイ</t>
    </rPh>
    <rPh sb="5" eb="7">
      <t>リヨウ</t>
    </rPh>
    <rPh sb="7" eb="9">
      <t>ジョウキョウ</t>
    </rPh>
    <rPh sb="10" eb="12">
      <t>リヨウ</t>
    </rPh>
    <rPh sb="12" eb="14">
      <t>サツスウ</t>
    </rPh>
    <phoneticPr fontId="2"/>
  </si>
  <si>
    <t>貸　　　出　　　冊　　　　数</t>
    <rPh sb="0" eb="1">
      <t>カシ</t>
    </rPh>
    <rPh sb="4" eb="5">
      <t>デ</t>
    </rPh>
    <rPh sb="8" eb="9">
      <t>サツ</t>
    </rPh>
    <rPh sb="13" eb="14">
      <t>カズ</t>
    </rPh>
    <phoneticPr fontId="2"/>
  </si>
  <si>
    <t>雑誌</t>
    <rPh sb="0" eb="2">
      <t>ザッシ</t>
    </rPh>
    <phoneticPr fontId="2"/>
  </si>
  <si>
    <t>ビデオ</t>
    <phoneticPr fontId="2"/>
  </si>
  <si>
    <t>（単位：人、日）</t>
    <rPh sb="1" eb="3">
      <t>タンイ</t>
    </rPh>
    <rPh sb="4" eb="5">
      <t>ニン</t>
    </rPh>
    <rPh sb="6" eb="7">
      <t>ニチ</t>
    </rPh>
    <phoneticPr fontId="2"/>
  </si>
  <si>
    <t>区分・年次</t>
    <rPh sb="0" eb="2">
      <t>クブン</t>
    </rPh>
    <rPh sb="3" eb="4">
      <t>ネン</t>
    </rPh>
    <rPh sb="4" eb="5">
      <t>ツギ</t>
    </rPh>
    <phoneticPr fontId="2"/>
  </si>
  <si>
    <t>一般　</t>
    <rPh sb="0" eb="2">
      <t>イッパン</t>
    </rPh>
    <phoneticPr fontId="2"/>
  </si>
  <si>
    <t>学生　</t>
    <rPh sb="0" eb="2">
      <t>ガクセイ</t>
    </rPh>
    <phoneticPr fontId="2"/>
  </si>
  <si>
    <t>中学生</t>
    <rPh sb="0" eb="3">
      <t>チュウガクセイ</t>
    </rPh>
    <phoneticPr fontId="2"/>
  </si>
  <si>
    <t>小学生</t>
    <rPh sb="0" eb="3">
      <t>ショウガクセイ</t>
    </rPh>
    <phoneticPr fontId="2"/>
  </si>
  <si>
    <t>幼児　</t>
    <rPh sb="0" eb="2">
      <t>ヨウジ</t>
    </rPh>
    <phoneticPr fontId="2"/>
  </si>
  <si>
    <t>６６．市立図書館蔵書冊数</t>
    <rPh sb="3" eb="5">
      <t>シリツ</t>
    </rPh>
    <rPh sb="5" eb="8">
      <t>トショカン</t>
    </rPh>
    <rPh sb="8" eb="10">
      <t>ゾウショ</t>
    </rPh>
    <rPh sb="10" eb="12">
      <t>サツスウ</t>
    </rPh>
    <phoneticPr fontId="2"/>
  </si>
  <si>
    <t>６７．館外利用状況（利用者数）</t>
    <rPh sb="3" eb="5">
      <t>カンガイ</t>
    </rPh>
    <rPh sb="5" eb="7">
      <t>リヨウ</t>
    </rPh>
    <rPh sb="7" eb="9">
      <t>ジョウキョウ</t>
    </rPh>
    <rPh sb="10" eb="12">
      <t>リヨウ</t>
    </rPh>
    <rPh sb="12" eb="13">
      <t>シャ</t>
    </rPh>
    <rPh sb="13" eb="14">
      <t>スウ</t>
    </rPh>
    <phoneticPr fontId="2"/>
  </si>
  <si>
    <t>平成29年</t>
  </si>
  <si>
    <t>平成30年</t>
  </si>
  <si>
    <t>令和元年</t>
    <rPh sb="0" eb="4">
      <t>レイワガンネン</t>
    </rPh>
    <phoneticPr fontId="2"/>
  </si>
  <si>
    <t>令和2年</t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</si>
  <si>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</si>
  <si>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</si>
  <si>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</si>
  <si>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令和6年</t>
    <rPh sb="0" eb="1">
      <t>レイ</t>
    </rPh>
    <rPh sb="1" eb="2">
      <t>ワ</t>
    </rPh>
    <rPh sb="3" eb="4">
      <t>ネン</t>
    </rPh>
    <phoneticPr fontId="2"/>
  </si>
  <si>
    <t>雑誌　　　</t>
    <rPh sb="0" eb="2">
      <t>ザッシ</t>
    </rPh>
    <phoneticPr fontId="2"/>
  </si>
  <si>
    <t>ビデオ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</si>
</sst>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0_ "/>
    <numFmt numFmtId="178" formatCode="#,##0\ "/>
    <numFmt numFmtId="179" formatCode="#,##0;&quot;△&quot;#,##0;;"/>
  </numFmts>
  <fonts count="13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20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41" fontId="3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76" fontId="10" fillId="0" borderId="0" xfId="0" applyNumberFormat="1" applyFont="1" applyAlignment="1">
      <alignment horizontal="right" vertical="center" shrinkToFit="1"/>
    </xf>
    <xf numFmtId="41" fontId="3" fillId="3" borderId="0" xfId="0" applyNumberFormat="1" applyFont="1" applyFill="1" applyAlignment="1">
      <alignment horizontal="right" vertical="center" shrinkToFit="1"/>
    </xf>
    <xf numFmtId="41" fontId="3" fillId="0" borderId="1" xfId="0" applyNumberFormat="1" applyFont="1" applyBorder="1" applyAlignment="1">
      <alignment horizontal="right" vertical="center" shrinkToFit="1"/>
    </xf>
    <xf numFmtId="41" fontId="3" fillId="3" borderId="1" xfId="0" applyNumberFormat="1" applyFont="1" applyFill="1" applyBorder="1" applyAlignment="1">
      <alignment horizontal="right" vertical="center" shrinkToFit="1"/>
    </xf>
    <xf numFmtId="176" fontId="3" fillId="0" borderId="24" xfId="0" applyNumberFormat="1" applyFont="1" applyBorder="1" applyAlignment="1">
      <alignment horizontal="right" vertical="center" shrinkToFit="1"/>
    </xf>
    <xf numFmtId="176" fontId="3" fillId="0" borderId="15" xfId="0" applyNumberFormat="1" applyFont="1" applyBorder="1" applyAlignment="1">
      <alignment horizontal="right" vertical="center" shrinkToFit="1"/>
    </xf>
    <xf numFmtId="176" fontId="3" fillId="0" borderId="25" xfId="0" applyNumberFormat="1" applyFont="1" applyBorder="1" applyAlignment="1">
      <alignment horizontal="right" vertical="center" shrinkToFit="1"/>
    </xf>
    <xf numFmtId="176" fontId="3" fillId="0" borderId="26" xfId="0" applyNumberFormat="1" applyFont="1" applyBorder="1" applyAlignment="1">
      <alignment horizontal="right" vertical="center" shrinkToFit="1"/>
    </xf>
    <xf numFmtId="41" fontId="3" fillId="0" borderId="24" xfId="0" applyNumberFormat="1" applyFont="1" applyBorder="1" applyAlignment="1">
      <alignment horizontal="right" vertical="center" shrinkToFit="1"/>
    </xf>
    <xf numFmtId="41" fontId="3" fillId="0" borderId="15" xfId="0" applyNumberFormat="1" applyFont="1" applyBorder="1" applyAlignment="1">
      <alignment horizontal="right" vertical="center" shrinkToFit="1"/>
    </xf>
    <xf numFmtId="41" fontId="3" fillId="0" borderId="25" xfId="0" applyNumberFormat="1" applyFont="1" applyBorder="1" applyAlignment="1">
      <alignment horizontal="right" vertical="center" shrinkToFit="1"/>
    </xf>
    <xf numFmtId="176" fontId="3" fillId="0" borderId="27" xfId="0" applyNumberFormat="1" applyFont="1" applyBorder="1" applyAlignment="1">
      <alignment horizontal="right" vertical="center" shrinkToFit="1"/>
    </xf>
    <xf numFmtId="176" fontId="3" fillId="0" borderId="28" xfId="0" applyNumberFormat="1" applyFont="1" applyBorder="1" applyAlignment="1">
      <alignment horizontal="right" vertical="center" shrinkToFit="1"/>
    </xf>
    <xf numFmtId="176" fontId="3" fillId="0" borderId="29" xfId="0" applyNumberFormat="1" applyFont="1" applyBorder="1" applyAlignment="1">
      <alignment horizontal="right" vertical="center" shrinkToFit="1"/>
    </xf>
    <xf numFmtId="41" fontId="3" fillId="0" borderId="30" xfId="0" applyNumberFormat="1" applyFont="1" applyBorder="1" applyAlignment="1">
      <alignment horizontal="right" vertical="center" shrinkToFit="1"/>
    </xf>
    <xf numFmtId="41" fontId="3" fillId="0" borderId="31" xfId="0" applyNumberFormat="1" applyFont="1" applyBorder="1" applyAlignment="1">
      <alignment horizontal="right" vertical="center" shrinkToFit="1"/>
    </xf>
    <xf numFmtId="41" fontId="3" fillId="4" borderId="0" xfId="0" applyNumberFormat="1" applyFont="1" applyFill="1" applyAlignment="1">
      <alignment horizontal="right" vertical="center" shrinkToFit="1"/>
    </xf>
    <xf numFmtId="0" fontId="3" fillId="4" borderId="0" xfId="0" applyFont="1" applyFill="1" applyAlignment="1">
      <alignment vertical="center"/>
    </xf>
    <xf numFmtId="41" fontId="3" fillId="4" borderId="24" xfId="0" applyNumberFormat="1" applyFont="1" applyFill="1" applyBorder="1" applyAlignment="1">
      <alignment horizontal="right" vertical="center" shrinkToFit="1"/>
    </xf>
    <xf numFmtId="41" fontId="3" fillId="4" borderId="15" xfId="0" applyNumberFormat="1" applyFont="1" applyFill="1" applyBorder="1" applyAlignment="1">
      <alignment horizontal="right" vertical="center" shrinkToFit="1"/>
    </xf>
    <xf numFmtId="41" fontId="3" fillId="4" borderId="25" xfId="0" applyNumberFormat="1" applyFont="1" applyFill="1" applyBorder="1" applyAlignment="1">
      <alignment horizontal="right" vertical="center" shrinkToFit="1"/>
    </xf>
    <xf numFmtId="41" fontId="3" fillId="4" borderId="30" xfId="0" applyNumberFormat="1" applyFont="1" applyFill="1" applyBorder="1" applyAlignment="1">
      <alignment horizontal="right" vertical="center" shrinkToFit="1"/>
    </xf>
    <xf numFmtId="41" fontId="3" fillId="4" borderId="1" xfId="0" applyNumberFormat="1" applyFont="1" applyFill="1" applyBorder="1" applyAlignment="1">
      <alignment horizontal="right" vertical="center" shrinkToFit="1"/>
    </xf>
    <xf numFmtId="41" fontId="3" fillId="4" borderId="3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176" fontId="9" fillId="0" borderId="0" xfId="0" applyNumberFormat="1" applyFont="1" applyAlignment="1">
      <alignment horizontal="right" vertical="center" shrinkToFit="1"/>
    </xf>
    <xf numFmtId="176" fontId="9" fillId="0" borderId="0" xfId="0" applyNumberFormat="1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shrinkToFit="1"/>
    </xf>
    <xf numFmtId="3" fontId="9" fillId="0" borderId="0" xfId="0" applyNumberFormat="1" applyFont="1" applyAlignment="1">
      <alignment horizontal="center" vertical="center" shrinkToFit="1"/>
    </xf>
    <xf numFmtId="176" fontId="11" fillId="0" borderId="1" xfId="0" applyNumberFormat="1" applyFont="1" applyBorder="1" applyAlignment="1">
      <alignment horizontal="right" vertical="center" shrinkToFit="1"/>
    </xf>
    <xf numFmtId="176" fontId="11" fillId="0" borderId="1" xfId="0" applyNumberFormat="1" applyFont="1" applyBorder="1" applyAlignment="1">
      <alignment horizontal="center" vertical="center" shrinkToFit="1"/>
    </xf>
    <xf numFmtId="176" fontId="11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9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179" fontId="9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quotePrefix="1" applyNumberFormat="1" applyFont="1" applyAlignment="1">
      <alignment horizontal="center" vertical="center"/>
    </xf>
    <xf numFmtId="176" fontId="3" fillId="0" borderId="8" xfId="0" quotePrefix="1" applyNumberFormat="1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0" fontId="5" fillId="0" borderId="10" xfId="0" quotePrefix="1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41" fontId="3" fillId="0" borderId="0" xfId="0" applyNumberFormat="1" applyFont="1" applyAlignment="1">
      <alignment horizontal="center" vertical="center"/>
    </xf>
    <xf numFmtId="41" fontId="3" fillId="2" borderId="9" xfId="0" applyNumberFormat="1" applyFont="1" applyFill="1" applyBorder="1" applyAlignment="1">
      <alignment horizontal="right" vertical="center"/>
    </xf>
    <xf numFmtId="41" fontId="3" fillId="2" borderId="0" xfId="0" applyNumberFormat="1" applyFont="1" applyFill="1" applyAlignment="1">
      <alignment horizontal="right" vertical="center"/>
    </xf>
    <xf numFmtId="41" fontId="3" fillId="2" borderId="0" xfId="0" applyNumberFormat="1" applyFont="1" applyFill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distributed" vertical="center" wrapText="1"/>
    </xf>
    <xf numFmtId="0" fontId="7" fillId="0" borderId="15" xfId="0" applyFont="1" applyBorder="1" applyAlignment="1">
      <alignment horizontal="distributed" vertical="center" wrapText="1"/>
    </xf>
    <xf numFmtId="0" fontId="7" fillId="0" borderId="16" xfId="0" applyFont="1" applyBorder="1" applyAlignment="1">
      <alignment horizontal="distributed" vertical="center" wrapText="1"/>
    </xf>
    <xf numFmtId="0" fontId="7" fillId="0" borderId="9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7" fillId="0" borderId="20" xfId="0" applyFont="1" applyBorder="1" applyAlignment="1">
      <alignment horizontal="distributed" vertical="center" wrapText="1"/>
    </xf>
    <xf numFmtId="0" fontId="7" fillId="0" borderId="21" xfId="0" applyFont="1" applyBorder="1" applyAlignment="1">
      <alignment horizontal="distributed" vertical="center" wrapText="1"/>
    </xf>
    <xf numFmtId="0" fontId="7" fillId="0" borderId="22" xfId="0" applyFont="1" applyBorder="1" applyAlignment="1">
      <alignment horizontal="distributed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41" fontId="3" fillId="0" borderId="0" xfId="0" applyNumberFormat="1" applyFont="1" applyAlignment="1">
      <alignment horizontal="right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9" fillId="0" borderId="0" xfId="0" quotePrefix="1" applyFont="1" applyAlignment="1">
      <alignment horizontal="center" vertical="center" shrinkToFit="1"/>
    </xf>
    <xf numFmtId="41" fontId="3" fillId="0" borderId="9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41" fontId="3" fillId="0" borderId="1" xfId="0" applyNumberFormat="1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right" vertical="center" shrinkToFit="1"/>
    </xf>
    <xf numFmtId="176" fontId="9" fillId="0" borderId="0" xfId="0" applyNumberFormat="1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shrinkToFit="1"/>
    </xf>
    <xf numFmtId="3" fontId="9" fillId="0" borderId="0" xfId="0" applyNumberFormat="1" applyFont="1" applyAlignment="1">
      <alignment horizontal="center" vertical="center" shrinkToFit="1"/>
    </xf>
    <xf numFmtId="0" fontId="11" fillId="0" borderId="1" xfId="0" quotePrefix="1" applyFont="1" applyBorder="1" applyAlignment="1">
      <alignment horizontal="center" vertical="center"/>
    </xf>
    <xf numFmtId="0" fontId="11" fillId="0" borderId="10" xfId="0" quotePrefix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right" vertical="center" shrinkToFit="1"/>
    </xf>
    <xf numFmtId="176" fontId="11" fillId="0" borderId="1" xfId="0" applyNumberFormat="1" applyFont="1" applyBorder="1" applyAlignment="1">
      <alignment horizontal="right" vertical="center" shrinkToFit="1"/>
    </xf>
    <xf numFmtId="176" fontId="11" fillId="0" borderId="1" xfId="0" applyNumberFormat="1" applyFont="1" applyBorder="1" applyAlignment="1">
      <alignment horizontal="center" vertical="center" shrinkToFit="1"/>
    </xf>
    <xf numFmtId="178" fontId="3" fillId="0" borderId="0" xfId="1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8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176" fontId="3" fillId="0" borderId="0" xfId="0" applyNumberFormat="1" applyFont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79" fontId="9" fillId="0" borderId="0" xfId="0" applyNumberFormat="1" applyFont="1" applyAlignment="1">
      <alignment vertical="center" shrinkToFit="1"/>
    </xf>
    <xf numFmtId="178" fontId="3" fillId="0" borderId="0" xfId="0" applyNumberFormat="1" applyFont="1" applyAlignment="1">
      <alignment vertical="center"/>
    </xf>
    <xf numFmtId="178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178" fontId="3" fillId="0" borderId="1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33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CAA0-1EC7-40CE-AEFD-59FB9CC6A202}">
  <sheetPr>
    <tabColor rgb="FFFFC000"/>
  </sheetPr>
  <dimension ref="A1:BH53"/>
  <sheetViews>
    <sheetView tabSelected="1" view="pageBreakPreview" zoomScaleNormal="100" zoomScaleSheetLayoutView="100" workbookViewId="0">
      <selection activeCell="B1" sqref="B1"/>
    </sheetView>
  </sheetViews>
  <sheetFormatPr defaultColWidth="2" defaultRowHeight="13.5" outlineLevelRow="1" x14ac:dyDescent="0.15"/>
  <cols>
    <col min="1" max="15" width="2" style="2" customWidth="1"/>
    <col min="16" max="39" width="2.375" style="2" customWidth="1"/>
    <col min="40" max="43" width="2" style="2"/>
    <col min="44" max="45" width="12.625" style="2" customWidth="1"/>
    <col min="46" max="72" width="8.625" style="2" customWidth="1"/>
    <col min="73" max="85" width="12.625" style="2" customWidth="1"/>
    <col min="86" max="16384" width="2" style="2"/>
  </cols>
  <sheetData>
    <row r="1" spans="1:59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59" ht="24.95" customHeight="1" x14ac:dyDescent="0.1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4"/>
      <c r="AO2" s="4"/>
      <c r="AP2" s="4"/>
      <c r="AQ2" s="4"/>
    </row>
    <row r="3" spans="1:59" ht="14.25" thickBot="1" x14ac:dyDescent="0.2">
      <c r="A3" s="2" t="s">
        <v>2</v>
      </c>
      <c r="AH3" s="79" t="s">
        <v>3</v>
      </c>
      <c r="AI3" s="79"/>
      <c r="AJ3" s="79"/>
      <c r="AK3" s="79"/>
      <c r="AL3" s="79"/>
      <c r="AM3" s="79"/>
    </row>
    <row r="4" spans="1:59" ht="30" customHeight="1" x14ac:dyDescent="0.15">
      <c r="A4" s="80" t="s">
        <v>4</v>
      </c>
      <c r="B4" s="81"/>
      <c r="C4" s="81"/>
      <c r="D4" s="81"/>
      <c r="E4" s="81"/>
      <c r="F4" s="81"/>
      <c r="G4" s="81"/>
      <c r="H4" s="80" t="s">
        <v>5</v>
      </c>
      <c r="I4" s="81"/>
      <c r="J4" s="81"/>
      <c r="K4" s="81"/>
      <c r="L4" s="81" t="s">
        <v>6</v>
      </c>
      <c r="M4" s="81"/>
      <c r="N4" s="81"/>
      <c r="O4" s="81"/>
      <c r="P4" s="81" t="s">
        <v>7</v>
      </c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 t="s">
        <v>8</v>
      </c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4"/>
    </row>
    <row r="5" spans="1:59" ht="30" customHeight="1" x14ac:dyDescent="0.15">
      <c r="A5" s="82"/>
      <c r="B5" s="83"/>
      <c r="C5" s="83"/>
      <c r="D5" s="83"/>
      <c r="E5" s="83"/>
      <c r="F5" s="83"/>
      <c r="G5" s="83"/>
      <c r="H5" s="82"/>
      <c r="I5" s="83"/>
      <c r="J5" s="83"/>
      <c r="K5" s="83"/>
      <c r="L5" s="83"/>
      <c r="M5" s="83"/>
      <c r="N5" s="83"/>
      <c r="O5" s="83"/>
      <c r="P5" s="83" t="s">
        <v>9</v>
      </c>
      <c r="Q5" s="83"/>
      <c r="R5" s="83"/>
      <c r="S5" s="83"/>
      <c r="T5" s="83" t="s">
        <v>10</v>
      </c>
      <c r="U5" s="83"/>
      <c r="V5" s="83"/>
      <c r="W5" s="83"/>
      <c r="X5" s="83" t="s">
        <v>11</v>
      </c>
      <c r="Y5" s="83"/>
      <c r="Z5" s="83"/>
      <c r="AA5" s="83"/>
      <c r="AB5" s="83" t="s">
        <v>9</v>
      </c>
      <c r="AC5" s="83"/>
      <c r="AD5" s="83"/>
      <c r="AE5" s="83"/>
      <c r="AF5" s="83" t="s">
        <v>12</v>
      </c>
      <c r="AG5" s="83"/>
      <c r="AH5" s="83"/>
      <c r="AI5" s="83"/>
      <c r="AJ5" s="83" t="s">
        <v>13</v>
      </c>
      <c r="AK5" s="83"/>
      <c r="AL5" s="83"/>
      <c r="AM5" s="85"/>
    </row>
    <row r="6" spans="1:59" ht="15" customHeight="1" x14ac:dyDescent="0.15">
      <c r="A6" s="5"/>
      <c r="B6" s="5"/>
      <c r="C6" s="5"/>
      <c r="D6" s="5"/>
      <c r="E6" s="5"/>
      <c r="F6" s="5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59" ht="24.95" hidden="1" customHeight="1" outlineLevel="1" x14ac:dyDescent="0.15">
      <c r="A7" s="86" t="s">
        <v>14</v>
      </c>
      <c r="B7" s="86"/>
      <c r="C7" s="86"/>
      <c r="D7" s="86"/>
      <c r="E7" s="86"/>
      <c r="F7" s="86"/>
      <c r="G7" s="87"/>
      <c r="H7" s="88">
        <v>3</v>
      </c>
      <c r="I7" s="89"/>
      <c r="J7" s="89"/>
      <c r="K7" s="89"/>
      <c r="L7" s="89">
        <v>10</v>
      </c>
      <c r="M7" s="89"/>
      <c r="N7" s="89"/>
      <c r="O7" s="89"/>
      <c r="P7" s="89">
        <f t="shared" ref="P7:P12" si="0">SUM(T7:AA7)</f>
        <v>20</v>
      </c>
      <c r="Q7" s="89"/>
      <c r="R7" s="89"/>
      <c r="S7" s="89"/>
      <c r="T7" s="89">
        <v>13</v>
      </c>
      <c r="U7" s="89"/>
      <c r="V7" s="89"/>
      <c r="W7" s="89"/>
      <c r="X7" s="89">
        <v>7</v>
      </c>
      <c r="Y7" s="89"/>
      <c r="Z7" s="89"/>
      <c r="AA7" s="89"/>
      <c r="AB7" s="89">
        <f t="shared" ref="AB7:AB12" si="1">SUM(AF7:AM7)</f>
        <v>212</v>
      </c>
      <c r="AC7" s="89"/>
      <c r="AD7" s="89"/>
      <c r="AE7" s="89"/>
      <c r="AF7" s="89">
        <v>106</v>
      </c>
      <c r="AG7" s="89"/>
      <c r="AH7" s="89"/>
      <c r="AI7" s="89"/>
      <c r="AJ7" s="89">
        <v>106</v>
      </c>
      <c r="AK7" s="89"/>
      <c r="AL7" s="89"/>
      <c r="AM7" s="89"/>
    </row>
    <row r="8" spans="1:59" ht="24.95" hidden="1" customHeight="1" outlineLevel="1" x14ac:dyDescent="0.15">
      <c r="A8" s="90" t="s">
        <v>15</v>
      </c>
      <c r="B8" s="86"/>
      <c r="C8" s="86"/>
      <c r="D8" s="86"/>
      <c r="E8" s="86"/>
      <c r="F8" s="86"/>
      <c r="G8" s="87"/>
      <c r="H8" s="88">
        <v>3</v>
      </c>
      <c r="I8" s="89"/>
      <c r="J8" s="89"/>
      <c r="K8" s="89"/>
      <c r="L8" s="89">
        <v>11</v>
      </c>
      <c r="M8" s="89"/>
      <c r="N8" s="89"/>
      <c r="O8" s="89"/>
      <c r="P8" s="89">
        <f t="shared" si="0"/>
        <v>17</v>
      </c>
      <c r="Q8" s="89"/>
      <c r="R8" s="89"/>
      <c r="S8" s="89"/>
      <c r="T8" s="89">
        <v>14</v>
      </c>
      <c r="U8" s="89"/>
      <c r="V8" s="89"/>
      <c r="W8" s="89"/>
      <c r="X8" s="89">
        <v>3</v>
      </c>
      <c r="Y8" s="89"/>
      <c r="Z8" s="89"/>
      <c r="AA8" s="89"/>
      <c r="AB8" s="89">
        <f t="shared" si="1"/>
        <v>214</v>
      </c>
      <c r="AC8" s="89"/>
      <c r="AD8" s="89"/>
      <c r="AE8" s="89"/>
      <c r="AF8" s="89">
        <v>118</v>
      </c>
      <c r="AG8" s="89"/>
      <c r="AH8" s="89"/>
      <c r="AI8" s="89"/>
      <c r="AJ8" s="89">
        <v>96</v>
      </c>
      <c r="AK8" s="89"/>
      <c r="AL8" s="89"/>
      <c r="AM8" s="89"/>
    </row>
    <row r="9" spans="1:59" ht="30" hidden="1" customHeight="1" outlineLevel="1" x14ac:dyDescent="0.15">
      <c r="A9" s="90" t="s">
        <v>16</v>
      </c>
      <c r="B9" s="86"/>
      <c r="C9" s="86"/>
      <c r="D9" s="86"/>
      <c r="E9" s="86"/>
      <c r="F9" s="86"/>
      <c r="G9" s="87"/>
      <c r="H9" s="88">
        <v>3</v>
      </c>
      <c r="I9" s="89"/>
      <c r="J9" s="89"/>
      <c r="K9" s="89"/>
      <c r="L9" s="89">
        <v>9</v>
      </c>
      <c r="M9" s="89"/>
      <c r="N9" s="89"/>
      <c r="O9" s="89"/>
      <c r="P9" s="89">
        <f t="shared" si="0"/>
        <v>18</v>
      </c>
      <c r="Q9" s="89"/>
      <c r="R9" s="89"/>
      <c r="S9" s="89"/>
      <c r="T9" s="89">
        <v>14</v>
      </c>
      <c r="U9" s="89"/>
      <c r="V9" s="89"/>
      <c r="W9" s="89"/>
      <c r="X9" s="89">
        <v>4</v>
      </c>
      <c r="Y9" s="89"/>
      <c r="Z9" s="89"/>
      <c r="AA9" s="89"/>
      <c r="AB9" s="89">
        <f t="shared" si="1"/>
        <v>198</v>
      </c>
      <c r="AC9" s="89"/>
      <c r="AD9" s="89"/>
      <c r="AE9" s="89"/>
      <c r="AF9" s="89">
        <v>102</v>
      </c>
      <c r="AG9" s="89"/>
      <c r="AH9" s="89"/>
      <c r="AI9" s="89"/>
      <c r="AJ9" s="89">
        <v>96</v>
      </c>
      <c r="AK9" s="89"/>
      <c r="AL9" s="89"/>
      <c r="AM9" s="89"/>
    </row>
    <row r="10" spans="1:59" ht="30" hidden="1" customHeight="1" outlineLevel="1" x14ac:dyDescent="0.15">
      <c r="A10" s="90" t="s">
        <v>17</v>
      </c>
      <c r="B10" s="86"/>
      <c r="C10" s="86"/>
      <c r="D10" s="86"/>
      <c r="E10" s="86"/>
      <c r="F10" s="86"/>
      <c r="G10" s="87"/>
      <c r="H10" s="88">
        <v>3</v>
      </c>
      <c r="I10" s="89"/>
      <c r="J10" s="89"/>
      <c r="K10" s="89"/>
      <c r="L10" s="89">
        <v>10</v>
      </c>
      <c r="M10" s="89"/>
      <c r="N10" s="89"/>
      <c r="O10" s="89"/>
      <c r="P10" s="89">
        <f t="shared" si="0"/>
        <v>19</v>
      </c>
      <c r="Q10" s="89"/>
      <c r="R10" s="89"/>
      <c r="S10" s="89"/>
      <c r="T10" s="89">
        <v>14</v>
      </c>
      <c r="U10" s="89"/>
      <c r="V10" s="89"/>
      <c r="W10" s="89"/>
      <c r="X10" s="89">
        <v>5</v>
      </c>
      <c r="Y10" s="89"/>
      <c r="Z10" s="89"/>
      <c r="AA10" s="89"/>
      <c r="AB10" s="89">
        <f t="shared" si="1"/>
        <v>178</v>
      </c>
      <c r="AC10" s="89"/>
      <c r="AD10" s="89"/>
      <c r="AE10" s="89"/>
      <c r="AF10" s="89">
        <v>95</v>
      </c>
      <c r="AG10" s="89"/>
      <c r="AH10" s="89"/>
      <c r="AI10" s="89"/>
      <c r="AJ10" s="89">
        <v>83</v>
      </c>
      <c r="AK10" s="89"/>
      <c r="AL10" s="89"/>
      <c r="AM10" s="89"/>
    </row>
    <row r="11" spans="1:59" ht="30" hidden="1" customHeight="1" outlineLevel="1" x14ac:dyDescent="0.15">
      <c r="A11" s="90" t="s">
        <v>18</v>
      </c>
      <c r="B11" s="86"/>
      <c r="C11" s="86"/>
      <c r="D11" s="86"/>
      <c r="E11" s="86"/>
      <c r="F11" s="86"/>
      <c r="G11" s="87"/>
      <c r="H11" s="88">
        <v>3</v>
      </c>
      <c r="I11" s="89"/>
      <c r="J11" s="89"/>
      <c r="K11" s="89"/>
      <c r="L11" s="89">
        <v>10</v>
      </c>
      <c r="M11" s="89"/>
      <c r="N11" s="89"/>
      <c r="O11" s="89"/>
      <c r="P11" s="89">
        <f t="shared" si="0"/>
        <v>17</v>
      </c>
      <c r="Q11" s="89"/>
      <c r="R11" s="89"/>
      <c r="S11" s="89"/>
      <c r="T11" s="89">
        <v>13</v>
      </c>
      <c r="U11" s="89"/>
      <c r="V11" s="89"/>
      <c r="W11" s="89"/>
      <c r="X11" s="89">
        <v>4</v>
      </c>
      <c r="Y11" s="89"/>
      <c r="Z11" s="89"/>
      <c r="AA11" s="89"/>
      <c r="AB11" s="89">
        <f t="shared" si="1"/>
        <v>173</v>
      </c>
      <c r="AC11" s="89"/>
      <c r="AD11" s="89"/>
      <c r="AE11" s="89"/>
      <c r="AF11" s="89">
        <v>97</v>
      </c>
      <c r="AG11" s="89"/>
      <c r="AH11" s="89"/>
      <c r="AI11" s="89"/>
      <c r="AJ11" s="89">
        <v>76</v>
      </c>
      <c r="AK11" s="89"/>
      <c r="AL11" s="89"/>
      <c r="AM11" s="89"/>
    </row>
    <row r="12" spans="1:59" ht="30" hidden="1" customHeight="1" outlineLevel="1" x14ac:dyDescent="0.15">
      <c r="A12" s="90" t="s">
        <v>19</v>
      </c>
      <c r="B12" s="86"/>
      <c r="C12" s="86"/>
      <c r="D12" s="86"/>
      <c r="E12" s="86"/>
      <c r="F12" s="86"/>
      <c r="G12" s="87"/>
      <c r="H12" s="88">
        <v>3</v>
      </c>
      <c r="I12" s="89"/>
      <c r="J12" s="89"/>
      <c r="K12" s="89"/>
      <c r="L12" s="89">
        <v>11</v>
      </c>
      <c r="M12" s="89"/>
      <c r="N12" s="89"/>
      <c r="O12" s="89"/>
      <c r="P12" s="89">
        <f t="shared" si="0"/>
        <v>18</v>
      </c>
      <c r="Q12" s="89"/>
      <c r="R12" s="89"/>
      <c r="S12" s="89"/>
      <c r="T12" s="89">
        <v>14</v>
      </c>
      <c r="U12" s="89"/>
      <c r="V12" s="89"/>
      <c r="W12" s="89"/>
      <c r="X12" s="89">
        <v>4</v>
      </c>
      <c r="Y12" s="89"/>
      <c r="Z12" s="89"/>
      <c r="AA12" s="89"/>
      <c r="AB12" s="89">
        <f t="shared" si="1"/>
        <v>174</v>
      </c>
      <c r="AC12" s="89"/>
      <c r="AD12" s="89"/>
      <c r="AE12" s="89"/>
      <c r="AF12" s="89">
        <v>91</v>
      </c>
      <c r="AG12" s="89"/>
      <c r="AH12" s="89"/>
      <c r="AI12" s="89"/>
      <c r="AJ12" s="89">
        <v>83</v>
      </c>
      <c r="AK12" s="89"/>
      <c r="AL12" s="89"/>
      <c r="AM12" s="89"/>
    </row>
    <row r="13" spans="1:59" ht="30" hidden="1" customHeight="1" outlineLevel="1" collapsed="1" x14ac:dyDescent="0.15">
      <c r="A13" s="90" t="s">
        <v>20</v>
      </c>
      <c r="B13" s="86"/>
      <c r="C13" s="86"/>
      <c r="D13" s="86"/>
      <c r="E13" s="86"/>
      <c r="F13" s="86"/>
      <c r="G13" s="87"/>
      <c r="H13" s="88">
        <v>3</v>
      </c>
      <c r="I13" s="89"/>
      <c r="J13" s="89"/>
      <c r="K13" s="89"/>
      <c r="L13" s="89">
        <v>9</v>
      </c>
      <c r="M13" s="89"/>
      <c r="N13" s="89"/>
      <c r="O13" s="89"/>
      <c r="P13" s="89">
        <f>SUM(T13:AA13)</f>
        <v>25</v>
      </c>
      <c r="Q13" s="89"/>
      <c r="R13" s="89"/>
      <c r="S13" s="89"/>
      <c r="T13" s="89">
        <v>16</v>
      </c>
      <c r="U13" s="89"/>
      <c r="V13" s="89"/>
      <c r="W13" s="89"/>
      <c r="X13" s="89">
        <v>9</v>
      </c>
      <c r="Y13" s="89"/>
      <c r="Z13" s="89"/>
      <c r="AA13" s="89"/>
      <c r="AB13" s="89">
        <f>SUM(AF13:AM13)</f>
        <v>170</v>
      </c>
      <c r="AC13" s="89"/>
      <c r="AD13" s="89"/>
      <c r="AE13" s="89"/>
      <c r="AF13" s="89">
        <v>91</v>
      </c>
      <c r="AG13" s="89"/>
      <c r="AH13" s="89"/>
      <c r="AI13" s="89"/>
      <c r="AJ13" s="89">
        <v>79</v>
      </c>
      <c r="AK13" s="89"/>
      <c r="AL13" s="89"/>
      <c r="AM13" s="89"/>
    </row>
    <row r="14" spans="1:59" ht="30" hidden="1" customHeight="1" outlineLevel="1" x14ac:dyDescent="0.15">
      <c r="A14" s="90" t="s">
        <v>21</v>
      </c>
      <c r="B14" s="90"/>
      <c r="C14" s="90"/>
      <c r="D14" s="90"/>
      <c r="E14" s="90"/>
      <c r="F14" s="90"/>
      <c r="G14" s="91"/>
      <c r="H14" s="88">
        <v>3</v>
      </c>
      <c r="I14" s="89"/>
      <c r="J14" s="89"/>
      <c r="K14" s="89"/>
      <c r="L14" s="89">
        <v>9</v>
      </c>
      <c r="M14" s="89"/>
      <c r="N14" s="89"/>
      <c r="O14" s="89"/>
      <c r="P14" s="89">
        <v>20</v>
      </c>
      <c r="Q14" s="89"/>
      <c r="R14" s="89"/>
      <c r="S14" s="89"/>
      <c r="T14" s="89">
        <v>18</v>
      </c>
      <c r="U14" s="89"/>
      <c r="V14" s="89"/>
      <c r="W14" s="89"/>
      <c r="X14" s="89">
        <v>2</v>
      </c>
      <c r="Y14" s="89"/>
      <c r="Z14" s="89"/>
      <c r="AA14" s="89"/>
      <c r="AB14" s="89">
        <v>166</v>
      </c>
      <c r="AC14" s="89"/>
      <c r="AD14" s="89"/>
      <c r="AE14" s="89"/>
      <c r="AF14" s="89">
        <v>85</v>
      </c>
      <c r="AG14" s="89"/>
      <c r="AH14" s="89"/>
      <c r="AI14" s="89"/>
      <c r="AJ14" s="89">
        <v>81</v>
      </c>
      <c r="AK14" s="89"/>
      <c r="AL14" s="89"/>
      <c r="AM14" s="89"/>
    </row>
    <row r="15" spans="1:59" ht="30" hidden="1" customHeight="1" outlineLevel="1" x14ac:dyDescent="0.15">
      <c r="A15" s="90" t="s">
        <v>22</v>
      </c>
      <c r="B15" s="90"/>
      <c r="C15" s="90"/>
      <c r="D15" s="90"/>
      <c r="E15" s="90"/>
      <c r="F15" s="90"/>
      <c r="G15" s="91"/>
      <c r="H15" s="88">
        <v>3</v>
      </c>
      <c r="I15" s="89"/>
      <c r="J15" s="89"/>
      <c r="K15" s="89"/>
      <c r="L15" s="89">
        <v>8</v>
      </c>
      <c r="M15" s="89"/>
      <c r="N15" s="89"/>
      <c r="O15" s="89"/>
      <c r="P15" s="89">
        <f>SUM(T15:AA15)</f>
        <v>21</v>
      </c>
      <c r="Q15" s="89"/>
      <c r="R15" s="89"/>
      <c r="S15" s="89"/>
      <c r="T15" s="89">
        <v>18</v>
      </c>
      <c r="U15" s="89"/>
      <c r="V15" s="89"/>
      <c r="W15" s="89"/>
      <c r="X15" s="89">
        <v>3</v>
      </c>
      <c r="Y15" s="89"/>
      <c r="Z15" s="89"/>
      <c r="AA15" s="89"/>
      <c r="AB15" s="89">
        <f>SUM(AF15:AM15)</f>
        <v>162</v>
      </c>
      <c r="AC15" s="89"/>
      <c r="AD15" s="89"/>
      <c r="AE15" s="89"/>
      <c r="AF15" s="89">
        <v>83</v>
      </c>
      <c r="AG15" s="89"/>
      <c r="AH15" s="89"/>
      <c r="AI15" s="89"/>
      <c r="AJ15" s="89">
        <v>79</v>
      </c>
      <c r="AK15" s="89"/>
      <c r="AL15" s="89"/>
      <c r="AM15" s="89"/>
    </row>
    <row r="16" spans="1:59" ht="30" hidden="1" customHeight="1" outlineLevel="1" x14ac:dyDescent="0.15">
      <c r="A16" s="90" t="s">
        <v>23</v>
      </c>
      <c r="B16" s="90"/>
      <c r="C16" s="90"/>
      <c r="D16" s="90"/>
      <c r="E16" s="90"/>
      <c r="F16" s="90"/>
      <c r="G16" s="91"/>
      <c r="H16" s="88">
        <v>2</v>
      </c>
      <c r="I16" s="89"/>
      <c r="J16" s="89"/>
      <c r="K16" s="89"/>
      <c r="L16" s="89">
        <v>7</v>
      </c>
      <c r="M16" s="89"/>
      <c r="N16" s="89"/>
      <c r="O16" s="89"/>
      <c r="P16" s="89">
        <v>22</v>
      </c>
      <c r="Q16" s="89"/>
      <c r="R16" s="89"/>
      <c r="S16" s="89"/>
      <c r="T16" s="89">
        <v>19</v>
      </c>
      <c r="U16" s="89"/>
      <c r="V16" s="89"/>
      <c r="W16" s="89"/>
      <c r="X16" s="89">
        <v>3</v>
      </c>
      <c r="Y16" s="89"/>
      <c r="Z16" s="89"/>
      <c r="AA16" s="89"/>
      <c r="AB16" s="89">
        <f>SUM(AF16:AM16)</f>
        <v>145</v>
      </c>
      <c r="AC16" s="89"/>
      <c r="AD16" s="89"/>
      <c r="AE16" s="89"/>
      <c r="AF16" s="89">
        <v>72</v>
      </c>
      <c r="AG16" s="89"/>
      <c r="AH16" s="89"/>
      <c r="AI16" s="89"/>
      <c r="AJ16" s="89">
        <v>73</v>
      </c>
      <c r="AK16" s="89"/>
      <c r="AL16" s="89"/>
      <c r="AM16" s="89"/>
      <c r="AS16" s="8"/>
      <c r="AT16" s="8"/>
      <c r="AU16" s="5"/>
      <c r="AV16" s="8"/>
      <c r="AW16" s="8"/>
      <c r="AX16" s="5"/>
      <c r="AY16" s="8"/>
      <c r="AZ16" s="8"/>
      <c r="BA16" s="5"/>
      <c r="BB16" s="8"/>
      <c r="BC16" s="8"/>
      <c r="BD16" s="8"/>
      <c r="BE16" s="5"/>
      <c r="BF16" s="5"/>
      <c r="BG16" s="5"/>
    </row>
    <row r="17" spans="1:60" ht="30" customHeight="1" collapsed="1" x14ac:dyDescent="0.15">
      <c r="A17" s="90" t="s">
        <v>24</v>
      </c>
      <c r="B17" s="90"/>
      <c r="C17" s="90"/>
      <c r="D17" s="90"/>
      <c r="E17" s="90"/>
      <c r="F17" s="90"/>
      <c r="G17" s="91"/>
      <c r="H17" s="88">
        <v>2</v>
      </c>
      <c r="I17" s="89"/>
      <c r="J17" s="89"/>
      <c r="K17" s="89"/>
      <c r="L17" s="89">
        <v>7</v>
      </c>
      <c r="M17" s="89"/>
      <c r="N17" s="89"/>
      <c r="O17" s="89"/>
      <c r="P17" s="89">
        <v>23</v>
      </c>
      <c r="Q17" s="89"/>
      <c r="R17" s="89"/>
      <c r="S17" s="89"/>
      <c r="T17" s="89">
        <v>20</v>
      </c>
      <c r="U17" s="89"/>
      <c r="V17" s="89"/>
      <c r="W17" s="89"/>
      <c r="X17" s="89">
        <v>3</v>
      </c>
      <c r="Y17" s="89"/>
      <c r="Z17" s="89"/>
      <c r="AA17" s="89"/>
      <c r="AB17" s="89">
        <v>134</v>
      </c>
      <c r="AC17" s="89"/>
      <c r="AD17" s="89"/>
      <c r="AE17" s="89"/>
      <c r="AF17" s="89">
        <v>62</v>
      </c>
      <c r="AG17" s="89"/>
      <c r="AH17" s="89"/>
      <c r="AI17" s="89"/>
      <c r="AJ17" s="89">
        <v>72</v>
      </c>
      <c r="AK17" s="89"/>
      <c r="AL17" s="89"/>
      <c r="AM17" s="89"/>
      <c r="AN17" s="7"/>
    </row>
    <row r="18" spans="1:60" ht="30" customHeight="1" x14ac:dyDescent="0.15">
      <c r="A18" s="90" t="s">
        <v>25</v>
      </c>
      <c r="B18" s="86"/>
      <c r="C18" s="86"/>
      <c r="D18" s="86"/>
      <c r="E18" s="86"/>
      <c r="F18" s="86"/>
      <c r="G18" s="87"/>
      <c r="H18" s="88">
        <v>2</v>
      </c>
      <c r="I18" s="89"/>
      <c r="J18" s="89"/>
      <c r="K18" s="89"/>
      <c r="L18" s="89">
        <v>7</v>
      </c>
      <c r="M18" s="89"/>
      <c r="N18" s="89"/>
      <c r="O18" s="89"/>
      <c r="P18" s="89">
        <v>25</v>
      </c>
      <c r="Q18" s="89"/>
      <c r="R18" s="89"/>
      <c r="S18" s="89"/>
      <c r="T18" s="89">
        <v>22</v>
      </c>
      <c r="U18" s="89"/>
      <c r="V18" s="89"/>
      <c r="W18" s="89"/>
      <c r="X18" s="89">
        <v>3</v>
      </c>
      <c r="Y18" s="89"/>
      <c r="Z18" s="89"/>
      <c r="AA18" s="89"/>
      <c r="AB18" s="89">
        <v>122</v>
      </c>
      <c r="AC18" s="89"/>
      <c r="AD18" s="89"/>
      <c r="AE18" s="89"/>
      <c r="AF18" s="89">
        <v>65</v>
      </c>
      <c r="AG18" s="89"/>
      <c r="AH18" s="89"/>
      <c r="AI18" s="89"/>
      <c r="AJ18" s="89">
        <v>57</v>
      </c>
      <c r="AK18" s="89"/>
      <c r="AL18" s="89"/>
      <c r="AM18" s="89"/>
      <c r="AN18" s="7"/>
      <c r="BH18" s="5"/>
    </row>
    <row r="19" spans="1:60" ht="30" customHeight="1" x14ac:dyDescent="0.15">
      <c r="A19" s="90" t="s">
        <v>26</v>
      </c>
      <c r="B19" s="86"/>
      <c r="C19" s="86"/>
      <c r="D19" s="86"/>
      <c r="E19" s="86"/>
      <c r="F19" s="86"/>
      <c r="G19" s="87"/>
      <c r="H19" s="88">
        <v>2</v>
      </c>
      <c r="I19" s="89"/>
      <c r="J19" s="89"/>
      <c r="K19" s="89"/>
      <c r="L19" s="89">
        <v>7</v>
      </c>
      <c r="M19" s="89"/>
      <c r="N19" s="89"/>
      <c r="O19" s="89"/>
      <c r="P19" s="89">
        <v>25</v>
      </c>
      <c r="Q19" s="89"/>
      <c r="R19" s="89"/>
      <c r="S19" s="89"/>
      <c r="T19" s="89">
        <v>22</v>
      </c>
      <c r="U19" s="89"/>
      <c r="V19" s="89"/>
      <c r="W19" s="89"/>
      <c r="X19" s="89">
        <v>3</v>
      </c>
      <c r="Y19" s="89"/>
      <c r="Z19" s="89"/>
      <c r="AA19" s="89"/>
      <c r="AB19" s="89">
        <v>116</v>
      </c>
      <c r="AC19" s="89"/>
      <c r="AD19" s="89"/>
      <c r="AE19" s="89"/>
      <c r="AF19" s="89">
        <v>67</v>
      </c>
      <c r="AG19" s="89"/>
      <c r="AH19" s="89"/>
      <c r="AI19" s="89"/>
      <c r="AJ19" s="89">
        <v>49</v>
      </c>
      <c r="AK19" s="89"/>
      <c r="AL19" s="89"/>
      <c r="AM19" s="89"/>
      <c r="AN19" s="7"/>
      <c r="BH19" s="5"/>
    </row>
    <row r="20" spans="1:60" ht="30" customHeight="1" x14ac:dyDescent="0.15">
      <c r="A20" s="90" t="s">
        <v>27</v>
      </c>
      <c r="B20" s="86"/>
      <c r="C20" s="86"/>
      <c r="D20" s="86"/>
      <c r="E20" s="86"/>
      <c r="F20" s="86"/>
      <c r="G20" s="87"/>
      <c r="H20" s="88">
        <v>2</v>
      </c>
      <c r="I20" s="89"/>
      <c r="J20" s="89"/>
      <c r="K20" s="89"/>
      <c r="L20" s="89">
        <v>8</v>
      </c>
      <c r="M20" s="89"/>
      <c r="N20" s="89"/>
      <c r="O20" s="89"/>
      <c r="P20" s="89">
        <v>25</v>
      </c>
      <c r="Q20" s="89"/>
      <c r="R20" s="89"/>
      <c r="S20" s="89"/>
      <c r="T20" s="89">
        <v>23</v>
      </c>
      <c r="U20" s="89"/>
      <c r="V20" s="89"/>
      <c r="W20" s="89"/>
      <c r="X20" s="89">
        <v>3</v>
      </c>
      <c r="Y20" s="89"/>
      <c r="Z20" s="89"/>
      <c r="AA20" s="89"/>
      <c r="AB20" s="89">
        <v>103</v>
      </c>
      <c r="AC20" s="89"/>
      <c r="AD20" s="89"/>
      <c r="AE20" s="89"/>
      <c r="AF20" s="89">
        <v>61</v>
      </c>
      <c r="AG20" s="89"/>
      <c r="AH20" s="89"/>
      <c r="AI20" s="89"/>
      <c r="AJ20" s="89">
        <v>42</v>
      </c>
      <c r="AK20" s="89"/>
      <c r="AL20" s="89"/>
      <c r="AM20" s="89"/>
      <c r="AN20" s="7"/>
      <c r="BH20" s="5"/>
    </row>
    <row r="21" spans="1:60" ht="30" customHeight="1" x14ac:dyDescent="0.15">
      <c r="A21" s="90" t="s">
        <v>28</v>
      </c>
      <c r="B21" s="86"/>
      <c r="C21" s="86"/>
      <c r="D21" s="86"/>
      <c r="E21" s="86"/>
      <c r="F21" s="86"/>
      <c r="G21" s="87"/>
      <c r="H21" s="89">
        <v>2</v>
      </c>
      <c r="I21" s="89"/>
      <c r="J21" s="89"/>
      <c r="K21" s="89"/>
      <c r="L21" s="89">
        <v>7</v>
      </c>
      <c r="M21" s="89"/>
      <c r="N21" s="89"/>
      <c r="O21" s="89"/>
      <c r="P21" s="89">
        <v>24</v>
      </c>
      <c r="Q21" s="89"/>
      <c r="R21" s="89"/>
      <c r="S21" s="89"/>
      <c r="T21" s="89">
        <v>20</v>
      </c>
      <c r="U21" s="89"/>
      <c r="V21" s="89"/>
      <c r="W21" s="89"/>
      <c r="X21" s="89">
        <v>4</v>
      </c>
      <c r="Y21" s="89"/>
      <c r="Z21" s="89"/>
      <c r="AA21" s="89"/>
      <c r="AB21" s="89">
        <v>115</v>
      </c>
      <c r="AC21" s="89"/>
      <c r="AD21" s="89"/>
      <c r="AE21" s="89"/>
      <c r="AF21" s="89">
        <v>60</v>
      </c>
      <c r="AG21" s="89"/>
      <c r="AH21" s="89"/>
      <c r="AI21" s="89"/>
      <c r="AJ21" s="89">
        <v>55</v>
      </c>
      <c r="AK21" s="89"/>
      <c r="AL21" s="89"/>
      <c r="AM21" s="89"/>
      <c r="AN21" s="7"/>
      <c r="BH21" s="5"/>
    </row>
    <row r="22" spans="1:60" ht="30" customHeight="1" x14ac:dyDescent="0.15">
      <c r="A22" s="90" t="s">
        <v>29</v>
      </c>
      <c r="B22" s="86"/>
      <c r="C22" s="86"/>
      <c r="D22" s="86"/>
      <c r="E22" s="86"/>
      <c r="F22" s="86"/>
      <c r="G22" s="87"/>
      <c r="H22" s="88">
        <v>2</v>
      </c>
      <c r="I22" s="89"/>
      <c r="J22" s="89"/>
      <c r="K22" s="89"/>
      <c r="L22" s="89">
        <v>8</v>
      </c>
      <c r="M22" s="89"/>
      <c r="N22" s="89"/>
      <c r="O22" s="89"/>
      <c r="P22" s="89">
        <v>25</v>
      </c>
      <c r="Q22" s="89"/>
      <c r="R22" s="89"/>
      <c r="S22" s="89"/>
      <c r="T22" s="89">
        <v>21</v>
      </c>
      <c r="U22" s="89"/>
      <c r="V22" s="89"/>
      <c r="W22" s="89"/>
      <c r="X22" s="89">
        <v>4</v>
      </c>
      <c r="Y22" s="89"/>
      <c r="Z22" s="89"/>
      <c r="AA22" s="89"/>
      <c r="AB22" s="89">
        <v>107</v>
      </c>
      <c r="AC22" s="89"/>
      <c r="AD22" s="89"/>
      <c r="AE22" s="89"/>
      <c r="AF22" s="89">
        <v>62</v>
      </c>
      <c r="AG22" s="89"/>
      <c r="AH22" s="89"/>
      <c r="AI22" s="89"/>
      <c r="AJ22" s="89">
        <v>45</v>
      </c>
      <c r="AK22" s="89"/>
      <c r="AL22" s="89"/>
      <c r="AM22" s="89"/>
      <c r="AN22" s="7"/>
      <c r="BH22" s="5"/>
    </row>
    <row r="23" spans="1:60" ht="15" customHeight="1" thickBot="1" x14ac:dyDescent="0.2">
      <c r="A23" s="92"/>
      <c r="B23" s="93"/>
      <c r="C23" s="93"/>
      <c r="D23" s="93"/>
      <c r="E23" s="93"/>
      <c r="F23" s="93"/>
      <c r="G23" s="94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</row>
    <row r="24" spans="1:60" ht="20.100000000000001" customHeight="1" x14ac:dyDescent="0.15">
      <c r="A24" s="10" t="s">
        <v>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60" ht="33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60" ht="24.75" customHeight="1" x14ac:dyDescent="0.15">
      <c r="A26" s="78" t="s">
        <v>31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4"/>
      <c r="AO26" s="4"/>
      <c r="AP26" s="4"/>
      <c r="AQ26" s="4"/>
    </row>
    <row r="27" spans="1:60" ht="14.25" thickBot="1" x14ac:dyDescent="0.2">
      <c r="A27" s="2" t="s">
        <v>32</v>
      </c>
      <c r="AH27" s="79" t="s">
        <v>3</v>
      </c>
      <c r="AI27" s="79"/>
      <c r="AJ27" s="79"/>
      <c r="AK27" s="79"/>
      <c r="AL27" s="79"/>
      <c r="AM27" s="79"/>
    </row>
    <row r="28" spans="1:60" x14ac:dyDescent="0.15">
      <c r="A28" s="80" t="s">
        <v>4</v>
      </c>
      <c r="B28" s="81"/>
      <c r="C28" s="81"/>
      <c r="D28" s="81"/>
      <c r="E28" s="81"/>
      <c r="F28" s="81"/>
      <c r="G28" s="81"/>
      <c r="H28" s="81" t="s">
        <v>33</v>
      </c>
      <c r="I28" s="81"/>
      <c r="J28" s="81"/>
      <c r="K28" s="81"/>
      <c r="L28" s="81" t="s">
        <v>6</v>
      </c>
      <c r="M28" s="81"/>
      <c r="N28" s="81"/>
      <c r="O28" s="81"/>
      <c r="P28" s="81" t="s">
        <v>34</v>
      </c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 t="s">
        <v>35</v>
      </c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4"/>
    </row>
    <row r="29" spans="1:60" x14ac:dyDescent="0.15">
      <c r="A29" s="82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 t="s">
        <v>36</v>
      </c>
      <c r="Q29" s="83"/>
      <c r="R29" s="83"/>
      <c r="S29" s="83"/>
      <c r="T29" s="83" t="s">
        <v>12</v>
      </c>
      <c r="U29" s="83"/>
      <c r="V29" s="83"/>
      <c r="W29" s="83"/>
      <c r="X29" s="83" t="s">
        <v>13</v>
      </c>
      <c r="Y29" s="83"/>
      <c r="Z29" s="83"/>
      <c r="AA29" s="83"/>
      <c r="AB29" s="83" t="s">
        <v>9</v>
      </c>
      <c r="AC29" s="83"/>
      <c r="AD29" s="83"/>
      <c r="AE29" s="83"/>
      <c r="AF29" s="83" t="s">
        <v>12</v>
      </c>
      <c r="AG29" s="83"/>
      <c r="AH29" s="83"/>
      <c r="AI29" s="83"/>
      <c r="AJ29" s="83" t="s">
        <v>13</v>
      </c>
      <c r="AK29" s="83"/>
      <c r="AL29" s="83"/>
      <c r="AM29" s="85"/>
    </row>
    <row r="30" spans="1:60" ht="15" customHeight="1" x14ac:dyDescent="0.15">
      <c r="A30" s="11"/>
      <c r="B30" s="11"/>
      <c r="C30" s="11"/>
      <c r="D30" s="11"/>
      <c r="E30" s="11"/>
      <c r="F30" s="11"/>
      <c r="G30" s="12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60" ht="30" hidden="1" customHeight="1" outlineLevel="1" x14ac:dyDescent="0.15">
      <c r="A31" s="96" t="s">
        <v>14</v>
      </c>
      <c r="B31" s="96"/>
      <c r="C31" s="96"/>
      <c r="D31" s="96"/>
      <c r="E31" s="96"/>
      <c r="F31" s="96"/>
      <c r="G31" s="97"/>
      <c r="H31" s="89">
        <v>22</v>
      </c>
      <c r="I31" s="89"/>
      <c r="J31" s="89"/>
      <c r="K31" s="89"/>
      <c r="L31" s="89">
        <v>122</v>
      </c>
      <c r="M31" s="89"/>
      <c r="N31" s="89"/>
      <c r="O31" s="89"/>
      <c r="P31" s="89">
        <f t="shared" ref="P31:P36" si="2">SUM(T31:AA31)</f>
        <v>211</v>
      </c>
      <c r="Q31" s="89"/>
      <c r="R31" s="89"/>
      <c r="S31" s="89"/>
      <c r="T31" s="89">
        <v>76</v>
      </c>
      <c r="U31" s="89"/>
      <c r="V31" s="89"/>
      <c r="W31" s="89"/>
      <c r="X31" s="89">
        <v>135</v>
      </c>
      <c r="Y31" s="89"/>
      <c r="Z31" s="89"/>
      <c r="AA31" s="89"/>
      <c r="AB31" s="89">
        <f t="shared" ref="AB31:AB42" si="3">SUM(AF31:AM31)</f>
        <v>1419</v>
      </c>
      <c r="AC31" s="89"/>
      <c r="AD31" s="89"/>
      <c r="AE31" s="89"/>
      <c r="AF31" s="89">
        <v>723</v>
      </c>
      <c r="AG31" s="89"/>
      <c r="AH31" s="89"/>
      <c r="AI31" s="89"/>
      <c r="AJ31" s="89">
        <v>696</v>
      </c>
      <c r="AK31" s="89"/>
      <c r="AL31" s="89"/>
      <c r="AM31" s="89"/>
      <c r="AT31" s="96"/>
      <c r="AU31" s="96"/>
      <c r="AV31" s="96"/>
      <c r="AW31" s="96"/>
      <c r="AX31" s="96"/>
      <c r="AY31" s="96"/>
    </row>
    <row r="32" spans="1:60" ht="24.95" hidden="1" customHeight="1" outlineLevel="1" x14ac:dyDescent="0.15">
      <c r="A32" s="98" t="s">
        <v>37</v>
      </c>
      <c r="B32" s="96"/>
      <c r="C32" s="96"/>
      <c r="D32" s="96"/>
      <c r="E32" s="96"/>
      <c r="F32" s="96"/>
      <c r="G32" s="97"/>
      <c r="H32" s="89">
        <v>22</v>
      </c>
      <c r="I32" s="89"/>
      <c r="J32" s="89"/>
      <c r="K32" s="89"/>
      <c r="L32" s="89">
        <v>117</v>
      </c>
      <c r="M32" s="89"/>
      <c r="N32" s="89"/>
      <c r="O32" s="89"/>
      <c r="P32" s="89">
        <f t="shared" si="2"/>
        <v>204</v>
      </c>
      <c r="Q32" s="89"/>
      <c r="R32" s="89"/>
      <c r="S32" s="89"/>
      <c r="T32" s="89">
        <v>74</v>
      </c>
      <c r="U32" s="89"/>
      <c r="V32" s="89"/>
      <c r="W32" s="89"/>
      <c r="X32" s="89">
        <v>130</v>
      </c>
      <c r="Y32" s="89"/>
      <c r="Z32" s="89"/>
      <c r="AA32" s="89"/>
      <c r="AB32" s="89">
        <f t="shared" si="3"/>
        <v>1340</v>
      </c>
      <c r="AC32" s="89"/>
      <c r="AD32" s="89"/>
      <c r="AE32" s="89"/>
      <c r="AF32" s="89">
        <v>671</v>
      </c>
      <c r="AG32" s="89"/>
      <c r="AH32" s="89"/>
      <c r="AI32" s="89"/>
      <c r="AJ32" s="89">
        <v>669</v>
      </c>
      <c r="AK32" s="89"/>
      <c r="AL32" s="89"/>
      <c r="AM32" s="89"/>
      <c r="AS32" s="5"/>
      <c r="AT32" s="5"/>
      <c r="AU32" s="5"/>
      <c r="AV32" s="5"/>
      <c r="AW32" s="5"/>
      <c r="AX32" s="5"/>
      <c r="AY32" s="5"/>
    </row>
    <row r="33" spans="1:39" ht="30" hidden="1" customHeight="1" outlineLevel="1" x14ac:dyDescent="0.15">
      <c r="A33" s="98" t="s">
        <v>16</v>
      </c>
      <c r="B33" s="96"/>
      <c r="C33" s="96"/>
      <c r="D33" s="96"/>
      <c r="E33" s="96"/>
      <c r="F33" s="96"/>
      <c r="G33" s="97"/>
      <c r="H33" s="88">
        <v>22</v>
      </c>
      <c r="I33" s="89"/>
      <c r="J33" s="89"/>
      <c r="K33" s="89"/>
      <c r="L33" s="89">
        <v>108</v>
      </c>
      <c r="M33" s="89"/>
      <c r="N33" s="89"/>
      <c r="O33" s="89"/>
      <c r="P33" s="89">
        <f t="shared" si="2"/>
        <v>194</v>
      </c>
      <c r="Q33" s="89"/>
      <c r="R33" s="89"/>
      <c r="S33" s="89"/>
      <c r="T33" s="89">
        <v>73</v>
      </c>
      <c r="U33" s="89"/>
      <c r="V33" s="89"/>
      <c r="W33" s="89"/>
      <c r="X33" s="89">
        <v>121</v>
      </c>
      <c r="Y33" s="89"/>
      <c r="Z33" s="89"/>
      <c r="AA33" s="89"/>
      <c r="AB33" s="89">
        <f t="shared" si="3"/>
        <v>1252</v>
      </c>
      <c r="AC33" s="89"/>
      <c r="AD33" s="89"/>
      <c r="AE33" s="89"/>
      <c r="AF33" s="89">
        <v>626</v>
      </c>
      <c r="AG33" s="89"/>
      <c r="AH33" s="89"/>
      <c r="AI33" s="89"/>
      <c r="AJ33" s="89">
        <v>626</v>
      </c>
      <c r="AK33" s="89"/>
      <c r="AL33" s="89"/>
      <c r="AM33" s="89"/>
    </row>
    <row r="34" spans="1:39" ht="30" hidden="1" customHeight="1" outlineLevel="1" x14ac:dyDescent="0.15">
      <c r="A34" s="98" t="s">
        <v>17</v>
      </c>
      <c r="B34" s="96"/>
      <c r="C34" s="96"/>
      <c r="D34" s="96"/>
      <c r="E34" s="96"/>
      <c r="F34" s="96"/>
      <c r="G34" s="97"/>
      <c r="H34" s="88">
        <v>21</v>
      </c>
      <c r="I34" s="89"/>
      <c r="J34" s="89"/>
      <c r="K34" s="89"/>
      <c r="L34" s="89">
        <v>103</v>
      </c>
      <c r="M34" s="89"/>
      <c r="N34" s="89"/>
      <c r="O34" s="89"/>
      <c r="P34" s="89">
        <f t="shared" si="2"/>
        <v>182</v>
      </c>
      <c r="Q34" s="89"/>
      <c r="R34" s="89"/>
      <c r="S34" s="89"/>
      <c r="T34" s="89">
        <v>71</v>
      </c>
      <c r="U34" s="89"/>
      <c r="V34" s="89"/>
      <c r="W34" s="89"/>
      <c r="X34" s="89">
        <v>111</v>
      </c>
      <c r="Y34" s="89"/>
      <c r="Z34" s="89"/>
      <c r="AA34" s="89"/>
      <c r="AB34" s="89">
        <f t="shared" si="3"/>
        <v>1209</v>
      </c>
      <c r="AC34" s="89"/>
      <c r="AD34" s="89"/>
      <c r="AE34" s="89"/>
      <c r="AF34" s="89">
        <v>593</v>
      </c>
      <c r="AG34" s="89"/>
      <c r="AH34" s="89"/>
      <c r="AI34" s="89"/>
      <c r="AJ34" s="89">
        <v>616</v>
      </c>
      <c r="AK34" s="89"/>
      <c r="AL34" s="89"/>
      <c r="AM34" s="89"/>
    </row>
    <row r="35" spans="1:39" ht="30" hidden="1" customHeight="1" outlineLevel="1" x14ac:dyDescent="0.15">
      <c r="A35" s="98" t="s">
        <v>18</v>
      </c>
      <c r="B35" s="96"/>
      <c r="C35" s="96"/>
      <c r="D35" s="96"/>
      <c r="E35" s="96"/>
      <c r="F35" s="96"/>
      <c r="G35" s="97"/>
      <c r="H35" s="88">
        <v>20</v>
      </c>
      <c r="I35" s="89"/>
      <c r="J35" s="89"/>
      <c r="K35" s="89"/>
      <c r="L35" s="89">
        <v>98</v>
      </c>
      <c r="M35" s="89"/>
      <c r="N35" s="89"/>
      <c r="O35" s="89"/>
      <c r="P35" s="89">
        <f>SUM(T35:AA35)</f>
        <v>168</v>
      </c>
      <c r="Q35" s="89"/>
      <c r="R35" s="89"/>
      <c r="S35" s="89"/>
      <c r="T35" s="89">
        <v>71</v>
      </c>
      <c r="U35" s="89"/>
      <c r="V35" s="89"/>
      <c r="W35" s="89"/>
      <c r="X35" s="89">
        <v>97</v>
      </c>
      <c r="Y35" s="89"/>
      <c r="Z35" s="89"/>
      <c r="AA35" s="89"/>
      <c r="AB35" s="89">
        <f>SUM(AF35:AM35)</f>
        <v>1174</v>
      </c>
      <c r="AC35" s="89"/>
      <c r="AD35" s="89"/>
      <c r="AE35" s="89"/>
      <c r="AF35" s="89">
        <v>585</v>
      </c>
      <c r="AG35" s="89"/>
      <c r="AH35" s="89"/>
      <c r="AI35" s="89"/>
      <c r="AJ35" s="89">
        <v>589</v>
      </c>
      <c r="AK35" s="89"/>
      <c r="AL35" s="89"/>
      <c r="AM35" s="89"/>
    </row>
    <row r="36" spans="1:39" ht="30" hidden="1" customHeight="1" outlineLevel="1" x14ac:dyDescent="0.15">
      <c r="A36" s="98" t="s">
        <v>19</v>
      </c>
      <c r="B36" s="96"/>
      <c r="C36" s="96"/>
      <c r="D36" s="96"/>
      <c r="E36" s="96"/>
      <c r="F36" s="96"/>
      <c r="G36" s="97"/>
      <c r="H36" s="88">
        <v>17</v>
      </c>
      <c r="I36" s="89"/>
      <c r="J36" s="89"/>
      <c r="K36" s="89"/>
      <c r="L36" s="89">
        <v>96</v>
      </c>
      <c r="M36" s="89"/>
      <c r="N36" s="89"/>
      <c r="O36" s="89"/>
      <c r="P36" s="89">
        <f t="shared" si="2"/>
        <v>160</v>
      </c>
      <c r="Q36" s="89"/>
      <c r="R36" s="89"/>
      <c r="S36" s="89"/>
      <c r="T36" s="89">
        <v>69</v>
      </c>
      <c r="U36" s="89"/>
      <c r="V36" s="89"/>
      <c r="W36" s="89"/>
      <c r="X36" s="89">
        <v>91</v>
      </c>
      <c r="Y36" s="89"/>
      <c r="Z36" s="89"/>
      <c r="AA36" s="89"/>
      <c r="AB36" s="89">
        <f t="shared" si="3"/>
        <v>1133</v>
      </c>
      <c r="AC36" s="89"/>
      <c r="AD36" s="89"/>
      <c r="AE36" s="89"/>
      <c r="AF36" s="89">
        <v>585</v>
      </c>
      <c r="AG36" s="89"/>
      <c r="AH36" s="89"/>
      <c r="AI36" s="89"/>
      <c r="AJ36" s="89">
        <v>548</v>
      </c>
      <c r="AK36" s="89"/>
      <c r="AL36" s="89"/>
      <c r="AM36" s="89"/>
    </row>
    <row r="37" spans="1:39" ht="30" hidden="1" customHeight="1" outlineLevel="1" x14ac:dyDescent="0.15">
      <c r="A37" s="90" t="s">
        <v>20</v>
      </c>
      <c r="B37" s="86"/>
      <c r="C37" s="86"/>
      <c r="D37" s="86"/>
      <c r="E37" s="86"/>
      <c r="F37" s="86"/>
      <c r="G37" s="87"/>
      <c r="H37" s="88">
        <v>17</v>
      </c>
      <c r="I37" s="89"/>
      <c r="J37" s="89"/>
      <c r="K37" s="89"/>
      <c r="L37" s="89">
        <v>93</v>
      </c>
      <c r="M37" s="89"/>
      <c r="N37" s="89"/>
      <c r="O37" s="89"/>
      <c r="P37" s="89">
        <f>T37+X37</f>
        <v>160</v>
      </c>
      <c r="Q37" s="89"/>
      <c r="R37" s="89"/>
      <c r="S37" s="89"/>
      <c r="T37" s="89">
        <v>68</v>
      </c>
      <c r="U37" s="89"/>
      <c r="V37" s="89"/>
      <c r="W37" s="89"/>
      <c r="X37" s="89">
        <v>92</v>
      </c>
      <c r="Y37" s="89"/>
      <c r="Z37" s="89"/>
      <c r="AA37" s="89"/>
      <c r="AB37" s="89">
        <f t="shared" si="3"/>
        <v>1096</v>
      </c>
      <c r="AC37" s="89"/>
      <c r="AD37" s="89"/>
      <c r="AE37" s="89"/>
      <c r="AF37" s="89">
        <v>550</v>
      </c>
      <c r="AG37" s="89"/>
      <c r="AH37" s="89"/>
      <c r="AI37" s="89"/>
      <c r="AJ37" s="89">
        <v>546</v>
      </c>
      <c r="AK37" s="89"/>
      <c r="AL37" s="89"/>
      <c r="AM37" s="89"/>
    </row>
    <row r="38" spans="1:39" ht="30" hidden="1" customHeight="1" outlineLevel="1" x14ac:dyDescent="0.15">
      <c r="A38" s="90" t="s">
        <v>21</v>
      </c>
      <c r="B38" s="90"/>
      <c r="C38" s="90"/>
      <c r="D38" s="90"/>
      <c r="E38" s="90"/>
      <c r="F38" s="90"/>
      <c r="G38" s="90"/>
      <c r="H38" s="88">
        <v>17</v>
      </c>
      <c r="I38" s="89"/>
      <c r="J38" s="89"/>
      <c r="K38" s="89"/>
      <c r="L38" s="89">
        <v>94</v>
      </c>
      <c r="M38" s="89"/>
      <c r="N38" s="89"/>
      <c r="O38" s="89"/>
      <c r="P38" s="89">
        <f>T38+X38</f>
        <v>159</v>
      </c>
      <c r="Q38" s="89"/>
      <c r="R38" s="89"/>
      <c r="S38" s="89"/>
      <c r="T38" s="89">
        <v>67</v>
      </c>
      <c r="U38" s="89"/>
      <c r="V38" s="89"/>
      <c r="W38" s="89"/>
      <c r="X38" s="89">
        <v>92</v>
      </c>
      <c r="Y38" s="89"/>
      <c r="Z38" s="89"/>
      <c r="AA38" s="89"/>
      <c r="AB38" s="89">
        <f t="shared" si="3"/>
        <v>1085</v>
      </c>
      <c r="AC38" s="89"/>
      <c r="AD38" s="89"/>
      <c r="AE38" s="89"/>
      <c r="AF38" s="89">
        <v>564</v>
      </c>
      <c r="AG38" s="89"/>
      <c r="AH38" s="89"/>
      <c r="AI38" s="89"/>
      <c r="AJ38" s="89">
        <v>521</v>
      </c>
      <c r="AK38" s="89"/>
      <c r="AL38" s="89"/>
      <c r="AM38" s="89"/>
    </row>
    <row r="39" spans="1:39" ht="30" hidden="1" customHeight="1" outlineLevel="1" x14ac:dyDescent="0.15">
      <c r="A39" s="90" t="s">
        <v>22</v>
      </c>
      <c r="B39" s="90"/>
      <c r="C39" s="90"/>
      <c r="D39" s="90"/>
      <c r="E39" s="90"/>
      <c r="F39" s="90"/>
      <c r="G39" s="90"/>
      <c r="H39" s="88">
        <v>15</v>
      </c>
      <c r="I39" s="89"/>
      <c r="J39" s="89"/>
      <c r="K39" s="89"/>
      <c r="L39" s="89">
        <v>90</v>
      </c>
      <c r="M39" s="89"/>
      <c r="N39" s="89"/>
      <c r="O39" s="89"/>
      <c r="P39" s="89">
        <f t="shared" ref="P39:P42" si="4">SUM(T39:AA39)</f>
        <v>158</v>
      </c>
      <c r="Q39" s="89"/>
      <c r="R39" s="89"/>
      <c r="S39" s="89"/>
      <c r="T39" s="89">
        <v>69</v>
      </c>
      <c r="U39" s="89"/>
      <c r="V39" s="89"/>
      <c r="W39" s="89"/>
      <c r="X39" s="89">
        <v>89</v>
      </c>
      <c r="Y39" s="89"/>
      <c r="Z39" s="89"/>
      <c r="AA39" s="89"/>
      <c r="AB39" s="89">
        <f t="shared" si="3"/>
        <v>1037</v>
      </c>
      <c r="AC39" s="89"/>
      <c r="AD39" s="89"/>
      <c r="AE39" s="89"/>
      <c r="AF39" s="89">
        <v>540</v>
      </c>
      <c r="AG39" s="89"/>
      <c r="AH39" s="89"/>
      <c r="AI39" s="89"/>
      <c r="AJ39" s="89">
        <v>497</v>
      </c>
      <c r="AK39" s="89"/>
      <c r="AL39" s="89"/>
      <c r="AM39" s="89"/>
    </row>
    <row r="40" spans="1:39" ht="30" hidden="1" customHeight="1" outlineLevel="1" x14ac:dyDescent="0.15">
      <c r="A40" s="90" t="s">
        <v>23</v>
      </c>
      <c r="B40" s="86"/>
      <c r="C40" s="86"/>
      <c r="D40" s="86"/>
      <c r="E40" s="86"/>
      <c r="F40" s="86"/>
      <c r="G40" s="87"/>
      <c r="H40" s="88">
        <v>14</v>
      </c>
      <c r="I40" s="89"/>
      <c r="J40" s="89"/>
      <c r="K40" s="89"/>
      <c r="L40" s="89">
        <v>87</v>
      </c>
      <c r="M40" s="89"/>
      <c r="N40" s="89"/>
      <c r="O40" s="89"/>
      <c r="P40" s="89">
        <f t="shared" si="4"/>
        <v>153</v>
      </c>
      <c r="Q40" s="89"/>
      <c r="R40" s="89"/>
      <c r="S40" s="89"/>
      <c r="T40" s="89">
        <v>66</v>
      </c>
      <c r="U40" s="89"/>
      <c r="V40" s="89"/>
      <c r="W40" s="89"/>
      <c r="X40" s="89">
        <v>87</v>
      </c>
      <c r="Y40" s="89"/>
      <c r="Z40" s="89"/>
      <c r="AA40" s="89"/>
      <c r="AB40" s="89">
        <f t="shared" si="3"/>
        <v>1009</v>
      </c>
      <c r="AC40" s="89"/>
      <c r="AD40" s="89"/>
      <c r="AE40" s="89"/>
      <c r="AF40" s="89">
        <v>520</v>
      </c>
      <c r="AG40" s="89"/>
      <c r="AH40" s="89"/>
      <c r="AI40" s="89"/>
      <c r="AJ40" s="89">
        <v>489</v>
      </c>
      <c r="AK40" s="89"/>
      <c r="AL40" s="89"/>
      <c r="AM40" s="89"/>
    </row>
    <row r="41" spans="1:39" ht="30" customHeight="1" collapsed="1" x14ac:dyDescent="0.15">
      <c r="A41" s="90" t="s">
        <v>24</v>
      </c>
      <c r="B41" s="86"/>
      <c r="C41" s="86"/>
      <c r="D41" s="86"/>
      <c r="E41" s="86"/>
      <c r="F41" s="86"/>
      <c r="G41" s="87"/>
      <c r="H41" s="88">
        <v>12</v>
      </c>
      <c r="I41" s="89"/>
      <c r="J41" s="89"/>
      <c r="K41" s="89"/>
      <c r="L41" s="89">
        <v>80</v>
      </c>
      <c r="M41" s="89"/>
      <c r="N41" s="89"/>
      <c r="O41" s="89"/>
      <c r="P41" s="89">
        <f t="shared" si="4"/>
        <v>138</v>
      </c>
      <c r="Q41" s="89"/>
      <c r="R41" s="89"/>
      <c r="S41" s="89"/>
      <c r="T41" s="89">
        <v>57</v>
      </c>
      <c r="U41" s="89"/>
      <c r="V41" s="89"/>
      <c r="W41" s="89"/>
      <c r="X41" s="89">
        <v>81</v>
      </c>
      <c r="Y41" s="89"/>
      <c r="Z41" s="89"/>
      <c r="AA41" s="89"/>
      <c r="AB41" s="89">
        <f t="shared" si="3"/>
        <v>957</v>
      </c>
      <c r="AC41" s="89"/>
      <c r="AD41" s="89"/>
      <c r="AE41" s="89"/>
      <c r="AF41" s="89">
        <v>495</v>
      </c>
      <c r="AG41" s="89"/>
      <c r="AH41" s="89"/>
      <c r="AI41" s="89"/>
      <c r="AJ41" s="89">
        <v>462</v>
      </c>
      <c r="AK41" s="89"/>
      <c r="AL41" s="89"/>
      <c r="AM41" s="89"/>
    </row>
    <row r="42" spans="1:39" ht="30" customHeight="1" x14ac:dyDescent="0.15">
      <c r="A42" s="90" t="s">
        <v>25</v>
      </c>
      <c r="B42" s="86"/>
      <c r="C42" s="86"/>
      <c r="D42" s="86"/>
      <c r="E42" s="86"/>
      <c r="F42" s="86"/>
      <c r="G42" s="87"/>
      <c r="H42" s="88">
        <v>12</v>
      </c>
      <c r="I42" s="89"/>
      <c r="J42" s="89"/>
      <c r="K42" s="89"/>
      <c r="L42" s="89">
        <v>75</v>
      </c>
      <c r="M42" s="89"/>
      <c r="N42" s="89"/>
      <c r="O42" s="89"/>
      <c r="P42" s="89">
        <f t="shared" si="4"/>
        <v>135</v>
      </c>
      <c r="Q42" s="89"/>
      <c r="R42" s="89"/>
      <c r="S42" s="89"/>
      <c r="T42" s="89">
        <v>56</v>
      </c>
      <c r="U42" s="89"/>
      <c r="V42" s="89"/>
      <c r="W42" s="89"/>
      <c r="X42" s="89">
        <v>79</v>
      </c>
      <c r="Y42" s="89"/>
      <c r="Z42" s="89"/>
      <c r="AA42" s="89"/>
      <c r="AB42" s="89">
        <f t="shared" si="3"/>
        <v>887</v>
      </c>
      <c r="AC42" s="89"/>
      <c r="AD42" s="89"/>
      <c r="AE42" s="89"/>
      <c r="AF42" s="89">
        <v>456</v>
      </c>
      <c r="AG42" s="89"/>
      <c r="AH42" s="89"/>
      <c r="AI42" s="89"/>
      <c r="AJ42" s="89">
        <v>431</v>
      </c>
      <c r="AK42" s="89"/>
      <c r="AL42" s="89"/>
      <c r="AM42" s="89"/>
    </row>
    <row r="43" spans="1:39" ht="30" customHeight="1" x14ac:dyDescent="0.15">
      <c r="A43" s="90" t="s">
        <v>26</v>
      </c>
      <c r="B43" s="86"/>
      <c r="C43" s="86"/>
      <c r="D43" s="86"/>
      <c r="E43" s="86"/>
      <c r="F43" s="86"/>
      <c r="G43" s="87"/>
      <c r="H43" s="88">
        <v>11</v>
      </c>
      <c r="I43" s="89"/>
      <c r="J43" s="89"/>
      <c r="K43" s="89"/>
      <c r="L43" s="89">
        <v>70</v>
      </c>
      <c r="M43" s="89"/>
      <c r="N43" s="89"/>
      <c r="O43" s="89"/>
      <c r="P43" s="89">
        <f>SUM(T43:AA43)</f>
        <v>123</v>
      </c>
      <c r="Q43" s="89"/>
      <c r="R43" s="89"/>
      <c r="S43" s="89"/>
      <c r="T43" s="89">
        <v>50</v>
      </c>
      <c r="U43" s="89"/>
      <c r="V43" s="89"/>
      <c r="W43" s="89"/>
      <c r="X43" s="89">
        <v>73</v>
      </c>
      <c r="Y43" s="89"/>
      <c r="Z43" s="89"/>
      <c r="AA43" s="89"/>
      <c r="AB43" s="89">
        <f>SUM(AF43:AM43)</f>
        <v>837</v>
      </c>
      <c r="AC43" s="89"/>
      <c r="AD43" s="89"/>
      <c r="AE43" s="89"/>
      <c r="AF43" s="89">
        <v>446</v>
      </c>
      <c r="AG43" s="89"/>
      <c r="AH43" s="89"/>
      <c r="AI43" s="89"/>
      <c r="AJ43" s="89">
        <v>391</v>
      </c>
      <c r="AK43" s="89"/>
      <c r="AL43" s="89"/>
      <c r="AM43" s="89"/>
    </row>
    <row r="44" spans="1:39" ht="30" customHeight="1" x14ac:dyDescent="0.15">
      <c r="A44" s="90" t="s">
        <v>27</v>
      </c>
      <c r="B44" s="86"/>
      <c r="C44" s="86"/>
      <c r="D44" s="86"/>
      <c r="E44" s="86"/>
      <c r="F44" s="86"/>
      <c r="G44" s="87"/>
      <c r="H44" s="88">
        <v>11</v>
      </c>
      <c r="I44" s="89"/>
      <c r="J44" s="89"/>
      <c r="K44" s="89"/>
      <c r="L44" s="89">
        <v>72</v>
      </c>
      <c r="M44" s="89"/>
      <c r="N44" s="89"/>
      <c r="O44" s="89"/>
      <c r="P44" s="89">
        <f>SUM(T44:AA44)</f>
        <v>122</v>
      </c>
      <c r="Q44" s="89"/>
      <c r="R44" s="89"/>
      <c r="S44" s="89"/>
      <c r="T44" s="89">
        <v>46</v>
      </c>
      <c r="U44" s="89"/>
      <c r="V44" s="89"/>
      <c r="W44" s="89"/>
      <c r="X44" s="89">
        <v>76</v>
      </c>
      <c r="Y44" s="89"/>
      <c r="Z44" s="89"/>
      <c r="AA44" s="89"/>
      <c r="AB44" s="89">
        <f>SUM(AF44:AM44)</f>
        <v>766</v>
      </c>
      <c r="AC44" s="89"/>
      <c r="AD44" s="89"/>
      <c r="AE44" s="89"/>
      <c r="AF44" s="89">
        <v>403</v>
      </c>
      <c r="AG44" s="89"/>
      <c r="AH44" s="89"/>
      <c r="AI44" s="89"/>
      <c r="AJ44" s="89">
        <v>363</v>
      </c>
      <c r="AK44" s="89"/>
      <c r="AL44" s="89"/>
      <c r="AM44" s="89"/>
    </row>
    <row r="45" spans="1:39" ht="30" customHeight="1" x14ac:dyDescent="0.15">
      <c r="A45" s="90" t="s">
        <v>28</v>
      </c>
      <c r="B45" s="86"/>
      <c r="C45" s="86"/>
      <c r="D45" s="86"/>
      <c r="E45" s="86"/>
      <c r="F45" s="86"/>
      <c r="G45" s="87"/>
      <c r="H45" s="88">
        <v>11</v>
      </c>
      <c r="I45" s="89"/>
      <c r="J45" s="89"/>
      <c r="K45" s="89"/>
      <c r="L45" s="89">
        <v>70</v>
      </c>
      <c r="M45" s="89"/>
      <c r="N45" s="89"/>
      <c r="O45" s="89"/>
      <c r="P45" s="89">
        <f t="shared" ref="P45" si="5">SUM(T45:AA45)</f>
        <v>120</v>
      </c>
      <c r="Q45" s="89"/>
      <c r="R45" s="89"/>
      <c r="S45" s="89"/>
      <c r="T45" s="89">
        <v>45</v>
      </c>
      <c r="U45" s="89"/>
      <c r="V45" s="89"/>
      <c r="W45" s="89"/>
      <c r="X45" s="89">
        <v>75</v>
      </c>
      <c r="Y45" s="89"/>
      <c r="Z45" s="89"/>
      <c r="AA45" s="89"/>
      <c r="AB45" s="89">
        <f>SUM(AF45:AM45)</f>
        <v>713</v>
      </c>
      <c r="AC45" s="89"/>
      <c r="AD45" s="89"/>
      <c r="AE45" s="89"/>
      <c r="AF45" s="89">
        <v>373</v>
      </c>
      <c r="AG45" s="89"/>
      <c r="AH45" s="89"/>
      <c r="AI45" s="89"/>
      <c r="AJ45" s="89">
        <v>340</v>
      </c>
      <c r="AK45" s="89"/>
      <c r="AL45" s="89"/>
      <c r="AM45" s="89"/>
    </row>
    <row r="46" spans="1:39" ht="30" customHeight="1" x14ac:dyDescent="0.15">
      <c r="A46" s="90" t="s">
        <v>29</v>
      </c>
      <c r="B46" s="86"/>
      <c r="C46" s="86"/>
      <c r="D46" s="86"/>
      <c r="E46" s="86"/>
      <c r="F46" s="86"/>
      <c r="G46" s="87"/>
      <c r="H46" s="88">
        <v>11</v>
      </c>
      <c r="I46" s="89"/>
      <c r="J46" s="89"/>
      <c r="K46" s="89"/>
      <c r="L46" s="89">
        <v>67</v>
      </c>
      <c r="M46" s="89"/>
      <c r="N46" s="89"/>
      <c r="O46" s="89"/>
      <c r="P46" s="89">
        <f>SUM(T46:AA46)</f>
        <v>120</v>
      </c>
      <c r="Q46" s="89"/>
      <c r="R46" s="89"/>
      <c r="S46" s="89"/>
      <c r="T46" s="89">
        <v>42</v>
      </c>
      <c r="U46" s="89"/>
      <c r="V46" s="89"/>
      <c r="W46" s="89"/>
      <c r="X46" s="89">
        <v>78</v>
      </c>
      <c r="Y46" s="89"/>
      <c r="Z46" s="89"/>
      <c r="AA46" s="89"/>
      <c r="AB46" s="89">
        <f>SUM(AF46:AM46)</f>
        <v>644</v>
      </c>
      <c r="AC46" s="89"/>
      <c r="AD46" s="89"/>
      <c r="AE46" s="89"/>
      <c r="AF46" s="89">
        <v>337</v>
      </c>
      <c r="AG46" s="89"/>
      <c r="AH46" s="89"/>
      <c r="AI46" s="89"/>
      <c r="AJ46" s="89">
        <v>307</v>
      </c>
      <c r="AK46" s="89"/>
      <c r="AL46" s="89"/>
      <c r="AM46" s="89"/>
    </row>
    <row r="47" spans="1:39" ht="15" customHeight="1" thickBot="1" x14ac:dyDescent="0.2">
      <c r="A47" s="99"/>
      <c r="B47" s="100"/>
      <c r="C47" s="100"/>
      <c r="D47" s="100"/>
      <c r="E47" s="100"/>
      <c r="F47" s="100"/>
      <c r="G47" s="101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</row>
    <row r="48" spans="1:39" ht="15" customHeight="1" x14ac:dyDescent="0.15">
      <c r="A48" s="10" t="s">
        <v>30</v>
      </c>
    </row>
    <row r="49" ht="21" customHeight="1" x14ac:dyDescent="0.15"/>
    <row r="53" ht="20.100000000000001" customHeight="1" x14ac:dyDescent="0.15"/>
  </sheetData>
  <mergeCells count="334">
    <mergeCell ref="AJ46:AM46"/>
    <mergeCell ref="A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46:G46"/>
    <mergeCell ref="H46:K46"/>
    <mergeCell ref="L46:O46"/>
    <mergeCell ref="P46:S46"/>
    <mergeCell ref="T46:W46"/>
    <mergeCell ref="X46:AA46"/>
    <mergeCell ref="AB46:AE46"/>
    <mergeCell ref="AF46:AI46"/>
    <mergeCell ref="AB44:AE44"/>
    <mergeCell ref="AF44:AI44"/>
    <mergeCell ref="AJ44:AM44"/>
    <mergeCell ref="A45:G45"/>
    <mergeCell ref="H45:K45"/>
    <mergeCell ref="L45:O45"/>
    <mergeCell ref="P45:S45"/>
    <mergeCell ref="T45:W45"/>
    <mergeCell ref="X45:AA45"/>
    <mergeCell ref="AB45:AE45"/>
    <mergeCell ref="A44:G44"/>
    <mergeCell ref="H44:K44"/>
    <mergeCell ref="L44:O44"/>
    <mergeCell ref="P44:S44"/>
    <mergeCell ref="T44:W44"/>
    <mergeCell ref="X44:AA44"/>
    <mergeCell ref="AF45:AI45"/>
    <mergeCell ref="AJ45:AM45"/>
    <mergeCell ref="A43:G43"/>
    <mergeCell ref="H43:K43"/>
    <mergeCell ref="L43:O43"/>
    <mergeCell ref="P43:S43"/>
    <mergeCell ref="T43:W43"/>
    <mergeCell ref="X43:AA43"/>
    <mergeCell ref="AB43:AE43"/>
    <mergeCell ref="AF43:AI43"/>
    <mergeCell ref="AJ43:AM43"/>
    <mergeCell ref="A42:G42"/>
    <mergeCell ref="H42:K42"/>
    <mergeCell ref="L42:O42"/>
    <mergeCell ref="P42:S42"/>
    <mergeCell ref="T42:W42"/>
    <mergeCell ref="X42:AA42"/>
    <mergeCell ref="AB42:AE42"/>
    <mergeCell ref="AF42:AI42"/>
    <mergeCell ref="AJ42:AM42"/>
    <mergeCell ref="AB40:AE40"/>
    <mergeCell ref="AF40:AI40"/>
    <mergeCell ref="AJ40:AM40"/>
    <mergeCell ref="A41:G41"/>
    <mergeCell ref="H41:K41"/>
    <mergeCell ref="L41:O41"/>
    <mergeCell ref="P41:S41"/>
    <mergeCell ref="T41:W41"/>
    <mergeCell ref="X41:AA41"/>
    <mergeCell ref="AB41:AE41"/>
    <mergeCell ref="A40:G40"/>
    <mergeCell ref="H40:K40"/>
    <mergeCell ref="L40:O40"/>
    <mergeCell ref="P40:S40"/>
    <mergeCell ref="T40:W40"/>
    <mergeCell ref="X40:AA40"/>
    <mergeCell ref="AF41:AI41"/>
    <mergeCell ref="AJ41:AM41"/>
    <mergeCell ref="A39:G39"/>
    <mergeCell ref="H39:K39"/>
    <mergeCell ref="L39:O39"/>
    <mergeCell ref="P39:S39"/>
    <mergeCell ref="T39:W39"/>
    <mergeCell ref="X39:AA39"/>
    <mergeCell ref="AB39:AE39"/>
    <mergeCell ref="AF39:AI39"/>
    <mergeCell ref="AJ39:AM39"/>
    <mergeCell ref="A38:G38"/>
    <mergeCell ref="H38:K38"/>
    <mergeCell ref="L38:O38"/>
    <mergeCell ref="P38:S38"/>
    <mergeCell ref="T38:W38"/>
    <mergeCell ref="X38:AA38"/>
    <mergeCell ref="AB38:AE38"/>
    <mergeCell ref="AF38:AI38"/>
    <mergeCell ref="AJ38:AM38"/>
    <mergeCell ref="AB36:AE36"/>
    <mergeCell ref="AF36:AI36"/>
    <mergeCell ref="AJ36:AM36"/>
    <mergeCell ref="A37:G37"/>
    <mergeCell ref="H37:K37"/>
    <mergeCell ref="L37:O37"/>
    <mergeCell ref="P37:S37"/>
    <mergeCell ref="T37:W37"/>
    <mergeCell ref="X37:AA37"/>
    <mergeCell ref="AB37:AE37"/>
    <mergeCell ref="A36:G36"/>
    <mergeCell ref="H36:K36"/>
    <mergeCell ref="L36:O36"/>
    <mergeCell ref="P36:S36"/>
    <mergeCell ref="T36:W36"/>
    <mergeCell ref="X36:AA36"/>
    <mergeCell ref="AF37:AI37"/>
    <mergeCell ref="AJ37:AM37"/>
    <mergeCell ref="A35:G35"/>
    <mergeCell ref="H35:K35"/>
    <mergeCell ref="L35:O35"/>
    <mergeCell ref="P35:S35"/>
    <mergeCell ref="T35:W35"/>
    <mergeCell ref="X35:AA35"/>
    <mergeCell ref="AB35:AE35"/>
    <mergeCell ref="AF35:AI35"/>
    <mergeCell ref="AJ35:AM35"/>
    <mergeCell ref="AF33:AI33"/>
    <mergeCell ref="AJ33:AM33"/>
    <mergeCell ref="A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A33:G33"/>
    <mergeCell ref="H33:K33"/>
    <mergeCell ref="L33:O33"/>
    <mergeCell ref="P33:S33"/>
    <mergeCell ref="T33:W33"/>
    <mergeCell ref="X33:AA33"/>
    <mergeCell ref="AB33:AE33"/>
    <mergeCell ref="A32:G32"/>
    <mergeCell ref="H32:K32"/>
    <mergeCell ref="L32:O32"/>
    <mergeCell ref="P32:S32"/>
    <mergeCell ref="T32:W32"/>
    <mergeCell ref="X32:AA32"/>
    <mergeCell ref="AT31:AV31"/>
    <mergeCell ref="AW31:AY31"/>
    <mergeCell ref="T29:W29"/>
    <mergeCell ref="X29:AA29"/>
    <mergeCell ref="AB29:AE29"/>
    <mergeCell ref="AF29:AI29"/>
    <mergeCell ref="AJ29:AM29"/>
    <mergeCell ref="AB32:AE32"/>
    <mergeCell ref="AF32:AI32"/>
    <mergeCell ref="AJ32:AM32"/>
    <mergeCell ref="A31:G31"/>
    <mergeCell ref="H31:K31"/>
    <mergeCell ref="L31:O31"/>
    <mergeCell ref="P31:S31"/>
    <mergeCell ref="T31:W31"/>
    <mergeCell ref="AF23:AI23"/>
    <mergeCell ref="AJ23:AM23"/>
    <mergeCell ref="A26:AM26"/>
    <mergeCell ref="AH27:AM27"/>
    <mergeCell ref="A28:G29"/>
    <mergeCell ref="H28:K29"/>
    <mergeCell ref="L28:O29"/>
    <mergeCell ref="P28:AA28"/>
    <mergeCell ref="AB28:AM28"/>
    <mergeCell ref="P29:S29"/>
    <mergeCell ref="X31:AA31"/>
    <mergeCell ref="AB31:AE31"/>
    <mergeCell ref="AF31:AI31"/>
    <mergeCell ref="AJ31:AM31"/>
    <mergeCell ref="AB22:AE22"/>
    <mergeCell ref="AF22:AI22"/>
    <mergeCell ref="AJ22:AM22"/>
    <mergeCell ref="A23:G23"/>
    <mergeCell ref="H23:K23"/>
    <mergeCell ref="L23:O23"/>
    <mergeCell ref="P23:S23"/>
    <mergeCell ref="T23:W23"/>
    <mergeCell ref="X23:AA23"/>
    <mergeCell ref="AB23:AE23"/>
    <mergeCell ref="A22:G22"/>
    <mergeCell ref="H22:K22"/>
    <mergeCell ref="L22:O22"/>
    <mergeCell ref="P22:S22"/>
    <mergeCell ref="T22:W22"/>
    <mergeCell ref="X22:AA22"/>
    <mergeCell ref="A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20:G20"/>
    <mergeCell ref="H20:K20"/>
    <mergeCell ref="L20:O20"/>
    <mergeCell ref="P20:S20"/>
    <mergeCell ref="T20:W20"/>
    <mergeCell ref="X20:AA20"/>
    <mergeCell ref="AB20:AE20"/>
    <mergeCell ref="AF20:AI20"/>
    <mergeCell ref="AJ20:AM20"/>
    <mergeCell ref="AB18:AE18"/>
    <mergeCell ref="AF18:AI18"/>
    <mergeCell ref="AJ18:AM18"/>
    <mergeCell ref="A19:G19"/>
    <mergeCell ref="H19:K19"/>
    <mergeCell ref="L19:O19"/>
    <mergeCell ref="P19:S19"/>
    <mergeCell ref="T19:W19"/>
    <mergeCell ref="X19:AA19"/>
    <mergeCell ref="AB19:AE19"/>
    <mergeCell ref="A18:G18"/>
    <mergeCell ref="H18:K18"/>
    <mergeCell ref="L18:O18"/>
    <mergeCell ref="P18:S18"/>
    <mergeCell ref="T18:W18"/>
    <mergeCell ref="X18:AA18"/>
    <mergeCell ref="AF19:AI19"/>
    <mergeCell ref="AJ19:AM19"/>
    <mergeCell ref="A17:G17"/>
    <mergeCell ref="H17:K17"/>
    <mergeCell ref="L17:O17"/>
    <mergeCell ref="P17:S17"/>
    <mergeCell ref="T17:W17"/>
    <mergeCell ref="X17:AA17"/>
    <mergeCell ref="AB17:AE17"/>
    <mergeCell ref="AF17:AI17"/>
    <mergeCell ref="AJ17:AM17"/>
    <mergeCell ref="A16:G16"/>
    <mergeCell ref="H16:K16"/>
    <mergeCell ref="L16:O16"/>
    <mergeCell ref="P16:S16"/>
    <mergeCell ref="T16:W16"/>
    <mergeCell ref="X16:AA16"/>
    <mergeCell ref="AB16:AE16"/>
    <mergeCell ref="AF16:AI16"/>
    <mergeCell ref="AJ16:AM16"/>
    <mergeCell ref="AB14:AE14"/>
    <mergeCell ref="AF14:AI14"/>
    <mergeCell ref="AJ14:AM14"/>
    <mergeCell ref="A15:G15"/>
    <mergeCell ref="H15:K15"/>
    <mergeCell ref="L15:O15"/>
    <mergeCell ref="P15:S15"/>
    <mergeCell ref="T15:W15"/>
    <mergeCell ref="X15:AA15"/>
    <mergeCell ref="AB15:AE15"/>
    <mergeCell ref="A14:G14"/>
    <mergeCell ref="H14:K14"/>
    <mergeCell ref="L14:O14"/>
    <mergeCell ref="P14:S14"/>
    <mergeCell ref="T14:W14"/>
    <mergeCell ref="X14:AA14"/>
    <mergeCell ref="AF15:AI15"/>
    <mergeCell ref="AJ15:AM15"/>
    <mergeCell ref="A13:G13"/>
    <mergeCell ref="H13:K13"/>
    <mergeCell ref="L13:O13"/>
    <mergeCell ref="P13:S13"/>
    <mergeCell ref="T13:W13"/>
    <mergeCell ref="X13:AA13"/>
    <mergeCell ref="AB13:AE13"/>
    <mergeCell ref="AF13:AI13"/>
    <mergeCell ref="AJ13:AM13"/>
    <mergeCell ref="A12:G12"/>
    <mergeCell ref="H12:K12"/>
    <mergeCell ref="L12:O12"/>
    <mergeCell ref="P12:S12"/>
    <mergeCell ref="T12:W12"/>
    <mergeCell ref="X12:AA12"/>
    <mergeCell ref="AB12:AE12"/>
    <mergeCell ref="AF12:AI12"/>
    <mergeCell ref="AJ12:AM12"/>
    <mergeCell ref="AB10:AE10"/>
    <mergeCell ref="AF10:AI10"/>
    <mergeCell ref="AJ10:AM10"/>
    <mergeCell ref="A11:G11"/>
    <mergeCell ref="H11:K11"/>
    <mergeCell ref="L11:O11"/>
    <mergeCell ref="P11:S11"/>
    <mergeCell ref="T11:W11"/>
    <mergeCell ref="X11:AA11"/>
    <mergeCell ref="AB11:AE11"/>
    <mergeCell ref="A10:G10"/>
    <mergeCell ref="H10:K10"/>
    <mergeCell ref="L10:O10"/>
    <mergeCell ref="P10:S10"/>
    <mergeCell ref="T10:W10"/>
    <mergeCell ref="X10:AA10"/>
    <mergeCell ref="AF11:AI11"/>
    <mergeCell ref="AJ11:AM11"/>
    <mergeCell ref="A9:G9"/>
    <mergeCell ref="H9:K9"/>
    <mergeCell ref="L9:O9"/>
    <mergeCell ref="P9:S9"/>
    <mergeCell ref="T9:W9"/>
    <mergeCell ref="X9:AA9"/>
    <mergeCell ref="AB9:AE9"/>
    <mergeCell ref="AF9:AI9"/>
    <mergeCell ref="AJ9:AM9"/>
    <mergeCell ref="A8:G8"/>
    <mergeCell ref="H8:K8"/>
    <mergeCell ref="L8:O8"/>
    <mergeCell ref="P8:S8"/>
    <mergeCell ref="T8:W8"/>
    <mergeCell ref="X8:AA8"/>
    <mergeCell ref="AB8:AE8"/>
    <mergeCell ref="AF8:AI8"/>
    <mergeCell ref="AJ8:AM8"/>
    <mergeCell ref="A7:G7"/>
    <mergeCell ref="H7:K7"/>
    <mergeCell ref="L7:O7"/>
    <mergeCell ref="P7:S7"/>
    <mergeCell ref="T7:W7"/>
    <mergeCell ref="X7:AA7"/>
    <mergeCell ref="AB7:AE7"/>
    <mergeCell ref="AF7:AI7"/>
    <mergeCell ref="AJ7:AM7"/>
    <mergeCell ref="A2:AM2"/>
    <mergeCell ref="AH3:AM3"/>
    <mergeCell ref="A4:G5"/>
    <mergeCell ref="H4:K5"/>
    <mergeCell ref="L4:O5"/>
    <mergeCell ref="P4:AA4"/>
    <mergeCell ref="AB4:AM4"/>
    <mergeCell ref="P5:S5"/>
    <mergeCell ref="T5:W5"/>
    <mergeCell ref="X5:AA5"/>
    <mergeCell ref="AB5:AE5"/>
    <mergeCell ref="AF5:AI5"/>
    <mergeCell ref="AJ5:AM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904C-B36F-4337-9F55-7B5830F79EFE}">
  <sheetPr>
    <tabColor rgb="FFFFC000"/>
  </sheetPr>
  <dimension ref="A1:BF102"/>
  <sheetViews>
    <sheetView view="pageBreakPreview" zoomScaleNormal="100" zoomScaleSheetLayoutView="100" workbookViewId="0"/>
  </sheetViews>
  <sheetFormatPr defaultColWidth="2.375" defaultRowHeight="13.5" outlineLevelRow="1" x14ac:dyDescent="0.15"/>
  <cols>
    <col min="1" max="13" width="2.375" style="2" customWidth="1"/>
    <col min="14" max="22" width="2" style="2" customWidth="1"/>
    <col min="23" max="40" width="2.125" style="2" customWidth="1"/>
    <col min="41" max="43" width="2" style="2" customWidth="1"/>
    <col min="44" max="58" width="8.625" style="5" customWidth="1"/>
    <col min="59" max="16384" width="2.375" style="2"/>
  </cols>
  <sheetData>
    <row r="1" spans="1:58" ht="24.95" customHeight="1" x14ac:dyDescent="0.15"/>
    <row r="2" spans="1:58" ht="24.95" customHeight="1" x14ac:dyDescent="0.15">
      <c r="A2" s="78" t="s">
        <v>41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4"/>
      <c r="AO2" s="4"/>
      <c r="AP2" s="4"/>
      <c r="AQ2" s="4"/>
    </row>
    <row r="3" spans="1:58" ht="14.25" thickBot="1" x14ac:dyDescent="0.2">
      <c r="A3" s="2" t="s">
        <v>32</v>
      </c>
      <c r="AG3" s="79" t="s">
        <v>3</v>
      </c>
      <c r="AH3" s="79"/>
      <c r="AI3" s="79"/>
      <c r="AJ3" s="79"/>
      <c r="AK3" s="79"/>
      <c r="AL3" s="79"/>
      <c r="AM3" s="79"/>
      <c r="AN3" s="79"/>
      <c r="AO3" s="5"/>
    </row>
    <row r="4" spans="1:58" ht="30" customHeight="1" x14ac:dyDescent="0.15">
      <c r="A4" s="80" t="s">
        <v>42</v>
      </c>
      <c r="B4" s="81"/>
      <c r="C4" s="81"/>
      <c r="D4" s="81"/>
      <c r="E4" s="81"/>
      <c r="F4" s="81" t="s">
        <v>33</v>
      </c>
      <c r="G4" s="81"/>
      <c r="H4" s="81"/>
      <c r="I4" s="81"/>
      <c r="J4" s="81" t="s">
        <v>6</v>
      </c>
      <c r="K4" s="81"/>
      <c r="L4" s="81"/>
      <c r="M4" s="81"/>
      <c r="N4" s="81" t="s">
        <v>43</v>
      </c>
      <c r="O4" s="81"/>
      <c r="P4" s="81"/>
      <c r="Q4" s="81"/>
      <c r="R4" s="81"/>
      <c r="S4" s="81"/>
      <c r="T4" s="81"/>
      <c r="U4" s="81"/>
      <c r="V4" s="81"/>
      <c r="W4" s="81" t="s">
        <v>44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4"/>
      <c r="AO4" s="5"/>
      <c r="AP4" s="5"/>
      <c r="AQ4" s="5"/>
    </row>
    <row r="5" spans="1:58" ht="30" customHeight="1" x14ac:dyDescent="0.15">
      <c r="A5" s="82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 t="s">
        <v>36</v>
      </c>
      <c r="O5" s="83"/>
      <c r="P5" s="83"/>
      <c r="Q5" s="83" t="s">
        <v>12</v>
      </c>
      <c r="R5" s="83"/>
      <c r="S5" s="83"/>
      <c r="T5" s="83" t="s">
        <v>13</v>
      </c>
      <c r="U5" s="83"/>
      <c r="V5" s="83"/>
      <c r="W5" s="83" t="s">
        <v>9</v>
      </c>
      <c r="X5" s="83"/>
      <c r="Y5" s="83"/>
      <c r="Z5" s="83" t="s">
        <v>12</v>
      </c>
      <c r="AA5" s="83"/>
      <c r="AB5" s="83"/>
      <c r="AC5" s="83" t="s">
        <v>13</v>
      </c>
      <c r="AD5" s="83"/>
      <c r="AE5" s="83"/>
      <c r="AF5" s="83" t="s">
        <v>38</v>
      </c>
      <c r="AG5" s="83"/>
      <c r="AH5" s="83"/>
      <c r="AI5" s="83" t="s">
        <v>39</v>
      </c>
      <c r="AJ5" s="83"/>
      <c r="AK5" s="83"/>
      <c r="AL5" s="83" t="s">
        <v>40</v>
      </c>
      <c r="AM5" s="83"/>
      <c r="AN5" s="85"/>
      <c r="AO5" s="5"/>
      <c r="AP5" s="5"/>
      <c r="AQ5" s="5"/>
    </row>
    <row r="6" spans="1:58" ht="15" customHeight="1" x14ac:dyDescent="0.15">
      <c r="A6" s="11"/>
      <c r="B6" s="11"/>
      <c r="C6" s="11"/>
      <c r="D6" s="11"/>
      <c r="E6" s="12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58" ht="27.95" hidden="1" customHeight="1" outlineLevel="1" x14ac:dyDescent="0.15">
      <c r="A7" s="96" t="s">
        <v>14</v>
      </c>
      <c r="B7" s="96"/>
      <c r="C7" s="96"/>
      <c r="D7" s="96"/>
      <c r="E7" s="97"/>
      <c r="F7" s="102">
        <v>8</v>
      </c>
      <c r="G7" s="102"/>
      <c r="H7" s="102"/>
      <c r="I7" s="102"/>
      <c r="J7" s="102">
        <v>43</v>
      </c>
      <c r="K7" s="102"/>
      <c r="L7" s="102"/>
      <c r="M7" s="102"/>
      <c r="N7" s="102">
        <f t="shared" ref="N7:N18" si="0">SUM(Q7:V7)</f>
        <v>104</v>
      </c>
      <c r="O7" s="102"/>
      <c r="P7" s="102"/>
      <c r="Q7" s="102">
        <v>62</v>
      </c>
      <c r="R7" s="102"/>
      <c r="S7" s="102"/>
      <c r="T7" s="102">
        <v>42</v>
      </c>
      <c r="U7" s="102"/>
      <c r="V7" s="102"/>
      <c r="W7" s="102">
        <f t="shared" ref="W7:W18" si="1">SUM(Z7:AE7)</f>
        <v>746</v>
      </c>
      <c r="X7" s="102"/>
      <c r="Y7" s="102"/>
      <c r="Z7" s="102">
        <v>392</v>
      </c>
      <c r="AA7" s="102"/>
      <c r="AB7" s="102"/>
      <c r="AC7" s="102">
        <v>354</v>
      </c>
      <c r="AD7" s="102"/>
      <c r="AE7" s="102"/>
      <c r="AF7" s="102">
        <v>223</v>
      </c>
      <c r="AG7" s="102"/>
      <c r="AH7" s="102"/>
      <c r="AI7" s="102">
        <v>251</v>
      </c>
      <c r="AJ7" s="102"/>
      <c r="AK7" s="102"/>
      <c r="AL7" s="102">
        <v>272</v>
      </c>
      <c r="AM7" s="102"/>
      <c r="AN7" s="102"/>
      <c r="AO7" s="5"/>
      <c r="AP7" s="5"/>
      <c r="AQ7" s="5"/>
    </row>
    <row r="8" spans="1:58" ht="27.95" hidden="1" customHeight="1" outlineLevel="1" x14ac:dyDescent="0.15">
      <c r="A8" s="98" t="s">
        <v>15</v>
      </c>
      <c r="B8" s="96"/>
      <c r="C8" s="96"/>
      <c r="D8" s="96"/>
      <c r="E8" s="97"/>
      <c r="F8" s="102">
        <v>8</v>
      </c>
      <c r="G8" s="102"/>
      <c r="H8" s="102"/>
      <c r="I8" s="102"/>
      <c r="J8" s="102">
        <v>41</v>
      </c>
      <c r="K8" s="102"/>
      <c r="L8" s="102"/>
      <c r="M8" s="102"/>
      <c r="N8" s="102">
        <f t="shared" si="0"/>
        <v>99</v>
      </c>
      <c r="O8" s="102"/>
      <c r="P8" s="102"/>
      <c r="Q8" s="102">
        <v>63</v>
      </c>
      <c r="R8" s="102"/>
      <c r="S8" s="102"/>
      <c r="T8" s="102">
        <v>36</v>
      </c>
      <c r="U8" s="102"/>
      <c r="V8" s="102"/>
      <c r="W8" s="102">
        <f t="shared" si="1"/>
        <v>710</v>
      </c>
      <c r="X8" s="102"/>
      <c r="Y8" s="102"/>
      <c r="Z8" s="102">
        <v>374</v>
      </c>
      <c r="AA8" s="102"/>
      <c r="AB8" s="102"/>
      <c r="AC8" s="102">
        <v>336</v>
      </c>
      <c r="AD8" s="102"/>
      <c r="AE8" s="102"/>
      <c r="AF8" s="102">
        <v>240</v>
      </c>
      <c r="AG8" s="102"/>
      <c r="AH8" s="102"/>
      <c r="AI8" s="102">
        <v>222</v>
      </c>
      <c r="AJ8" s="102"/>
      <c r="AK8" s="102"/>
      <c r="AL8" s="102">
        <v>248</v>
      </c>
      <c r="AM8" s="102"/>
      <c r="AN8" s="102"/>
      <c r="AO8" s="5"/>
      <c r="AP8" s="5"/>
      <c r="AQ8" s="5"/>
    </row>
    <row r="9" spans="1:58" ht="27.95" hidden="1" customHeight="1" outlineLevel="1" x14ac:dyDescent="0.15">
      <c r="A9" s="98" t="s">
        <v>16</v>
      </c>
      <c r="B9" s="96"/>
      <c r="C9" s="96"/>
      <c r="D9" s="96"/>
      <c r="E9" s="97"/>
      <c r="F9" s="103">
        <v>8</v>
      </c>
      <c r="G9" s="102"/>
      <c r="H9" s="102"/>
      <c r="I9" s="102"/>
      <c r="J9" s="102">
        <v>43</v>
      </c>
      <c r="K9" s="102"/>
      <c r="L9" s="102"/>
      <c r="M9" s="102"/>
      <c r="N9" s="102">
        <f t="shared" si="0"/>
        <v>104</v>
      </c>
      <c r="O9" s="102"/>
      <c r="P9" s="102"/>
      <c r="Q9" s="102">
        <v>66</v>
      </c>
      <c r="R9" s="102"/>
      <c r="S9" s="102"/>
      <c r="T9" s="102">
        <v>38</v>
      </c>
      <c r="U9" s="102"/>
      <c r="V9" s="102"/>
      <c r="W9" s="102">
        <f t="shared" si="1"/>
        <v>721</v>
      </c>
      <c r="X9" s="102"/>
      <c r="Y9" s="102"/>
      <c r="Z9" s="102">
        <v>372</v>
      </c>
      <c r="AA9" s="102"/>
      <c r="AB9" s="102"/>
      <c r="AC9" s="102">
        <v>349</v>
      </c>
      <c r="AD9" s="102"/>
      <c r="AE9" s="102"/>
      <c r="AF9" s="102">
        <v>255</v>
      </c>
      <c r="AG9" s="102"/>
      <c r="AH9" s="102"/>
      <c r="AI9" s="102">
        <v>243</v>
      </c>
      <c r="AJ9" s="102"/>
      <c r="AK9" s="102"/>
      <c r="AL9" s="102">
        <v>223</v>
      </c>
      <c r="AM9" s="102"/>
      <c r="AN9" s="102"/>
      <c r="AO9" s="5"/>
      <c r="AP9" s="5"/>
      <c r="AQ9" s="5"/>
    </row>
    <row r="10" spans="1:58" ht="27.95" hidden="1" customHeight="1" outlineLevel="1" x14ac:dyDescent="0.15">
      <c r="A10" s="98" t="s">
        <v>17</v>
      </c>
      <c r="B10" s="96"/>
      <c r="C10" s="96"/>
      <c r="D10" s="96"/>
      <c r="E10" s="97"/>
      <c r="F10" s="103">
        <v>8</v>
      </c>
      <c r="G10" s="102"/>
      <c r="H10" s="102"/>
      <c r="I10" s="102"/>
      <c r="J10" s="102">
        <v>42</v>
      </c>
      <c r="K10" s="102"/>
      <c r="L10" s="102"/>
      <c r="M10" s="102"/>
      <c r="N10" s="102">
        <f t="shared" si="0"/>
        <v>107</v>
      </c>
      <c r="O10" s="102"/>
      <c r="P10" s="102"/>
      <c r="Q10" s="102">
        <v>62</v>
      </c>
      <c r="R10" s="102"/>
      <c r="S10" s="102"/>
      <c r="T10" s="102">
        <v>45</v>
      </c>
      <c r="U10" s="102"/>
      <c r="V10" s="102"/>
      <c r="W10" s="102">
        <f t="shared" si="1"/>
        <v>701</v>
      </c>
      <c r="X10" s="102"/>
      <c r="Y10" s="102"/>
      <c r="Z10" s="102">
        <v>361</v>
      </c>
      <c r="AA10" s="102"/>
      <c r="AB10" s="102"/>
      <c r="AC10" s="102">
        <v>340</v>
      </c>
      <c r="AD10" s="102"/>
      <c r="AE10" s="102"/>
      <c r="AF10" s="102">
        <v>206</v>
      </c>
      <c r="AG10" s="102"/>
      <c r="AH10" s="102"/>
      <c r="AI10" s="102">
        <v>253</v>
      </c>
      <c r="AJ10" s="102"/>
      <c r="AK10" s="102"/>
      <c r="AL10" s="102">
        <v>242</v>
      </c>
      <c r="AM10" s="102"/>
      <c r="AN10" s="102"/>
      <c r="AO10" s="5"/>
      <c r="AP10" s="5"/>
      <c r="AQ10" s="5"/>
    </row>
    <row r="11" spans="1:58" ht="27.95" hidden="1" customHeight="1" outlineLevel="1" x14ac:dyDescent="0.15">
      <c r="A11" s="98" t="s">
        <v>18</v>
      </c>
      <c r="B11" s="96"/>
      <c r="C11" s="96"/>
      <c r="D11" s="96"/>
      <c r="E11" s="97"/>
      <c r="F11" s="103">
        <v>8</v>
      </c>
      <c r="G11" s="102"/>
      <c r="H11" s="102"/>
      <c r="I11" s="102"/>
      <c r="J11" s="102">
        <v>41</v>
      </c>
      <c r="K11" s="102"/>
      <c r="L11" s="102"/>
      <c r="M11" s="102"/>
      <c r="N11" s="102">
        <f t="shared" si="0"/>
        <v>105</v>
      </c>
      <c r="O11" s="102"/>
      <c r="P11" s="102"/>
      <c r="Q11" s="102">
        <v>60</v>
      </c>
      <c r="R11" s="102"/>
      <c r="S11" s="102"/>
      <c r="T11" s="102">
        <v>45</v>
      </c>
      <c r="U11" s="102"/>
      <c r="V11" s="102"/>
      <c r="W11" s="102">
        <f t="shared" si="1"/>
        <v>647</v>
      </c>
      <c r="X11" s="102"/>
      <c r="Y11" s="102"/>
      <c r="Z11" s="102">
        <v>328</v>
      </c>
      <c r="AA11" s="102"/>
      <c r="AB11" s="102"/>
      <c r="AC11" s="102">
        <v>319</v>
      </c>
      <c r="AD11" s="102"/>
      <c r="AE11" s="102"/>
      <c r="AF11" s="102">
        <v>193</v>
      </c>
      <c r="AG11" s="102"/>
      <c r="AH11" s="102"/>
      <c r="AI11" s="102">
        <v>207</v>
      </c>
      <c r="AJ11" s="102"/>
      <c r="AK11" s="102"/>
      <c r="AL11" s="102">
        <v>247</v>
      </c>
      <c r="AM11" s="102"/>
      <c r="AN11" s="102"/>
      <c r="AO11" s="5"/>
      <c r="AP11" s="5"/>
      <c r="AQ11" s="5"/>
    </row>
    <row r="12" spans="1:58" s="13" customFormat="1" ht="27.95" hidden="1" customHeight="1" outlineLevel="1" x14ac:dyDescent="0.15">
      <c r="A12" s="98" t="s">
        <v>19</v>
      </c>
      <c r="B12" s="96"/>
      <c r="C12" s="96"/>
      <c r="D12" s="96"/>
      <c r="E12" s="97"/>
      <c r="F12" s="103">
        <v>8</v>
      </c>
      <c r="G12" s="102"/>
      <c r="H12" s="102"/>
      <c r="I12" s="102"/>
      <c r="J12" s="102">
        <v>39</v>
      </c>
      <c r="K12" s="102"/>
      <c r="L12" s="102"/>
      <c r="M12" s="102"/>
      <c r="N12" s="102">
        <f t="shared" si="0"/>
        <v>101</v>
      </c>
      <c r="O12" s="102"/>
      <c r="P12" s="102"/>
      <c r="Q12" s="102">
        <v>57</v>
      </c>
      <c r="R12" s="102"/>
      <c r="S12" s="102"/>
      <c r="T12" s="102">
        <v>44</v>
      </c>
      <c r="U12" s="102"/>
      <c r="V12" s="102"/>
      <c r="W12" s="102">
        <f t="shared" si="1"/>
        <v>597</v>
      </c>
      <c r="X12" s="102"/>
      <c r="Y12" s="102"/>
      <c r="Z12" s="102">
        <v>294</v>
      </c>
      <c r="AA12" s="102"/>
      <c r="AB12" s="102"/>
      <c r="AC12" s="102">
        <v>303</v>
      </c>
      <c r="AD12" s="102"/>
      <c r="AE12" s="102"/>
      <c r="AF12" s="102">
        <v>195</v>
      </c>
      <c r="AG12" s="102"/>
      <c r="AH12" s="102"/>
      <c r="AI12" s="102">
        <v>196</v>
      </c>
      <c r="AJ12" s="102"/>
      <c r="AK12" s="102"/>
      <c r="AL12" s="102">
        <v>206</v>
      </c>
      <c r="AM12" s="102"/>
      <c r="AN12" s="102"/>
      <c r="AO12" s="8"/>
      <c r="AP12" s="8"/>
      <c r="AQ12" s="8"/>
      <c r="AR12" s="8"/>
      <c r="BE12" s="8"/>
      <c r="BF12" s="8"/>
    </row>
    <row r="13" spans="1:58" s="13" customFormat="1" ht="27.95" hidden="1" customHeight="1" outlineLevel="1" x14ac:dyDescent="0.15">
      <c r="A13" s="98" t="s">
        <v>20</v>
      </c>
      <c r="B13" s="96"/>
      <c r="C13" s="96"/>
      <c r="D13" s="96"/>
      <c r="E13" s="97"/>
      <c r="F13" s="103">
        <v>8</v>
      </c>
      <c r="G13" s="102"/>
      <c r="H13" s="102"/>
      <c r="I13" s="102"/>
      <c r="J13" s="102">
        <v>36</v>
      </c>
      <c r="K13" s="102"/>
      <c r="L13" s="102"/>
      <c r="M13" s="102"/>
      <c r="N13" s="102">
        <f t="shared" si="0"/>
        <v>93</v>
      </c>
      <c r="O13" s="102"/>
      <c r="P13" s="102"/>
      <c r="Q13" s="102">
        <v>55</v>
      </c>
      <c r="R13" s="102"/>
      <c r="S13" s="102"/>
      <c r="T13" s="102">
        <v>38</v>
      </c>
      <c r="U13" s="102"/>
      <c r="V13" s="102"/>
      <c r="W13" s="102">
        <f t="shared" si="1"/>
        <v>580</v>
      </c>
      <c r="X13" s="102"/>
      <c r="Y13" s="102"/>
      <c r="Z13" s="102">
        <v>285</v>
      </c>
      <c r="AA13" s="102"/>
      <c r="AB13" s="102"/>
      <c r="AC13" s="102">
        <v>295</v>
      </c>
      <c r="AD13" s="102"/>
      <c r="AE13" s="102"/>
      <c r="AF13" s="102">
        <v>182</v>
      </c>
      <c r="AG13" s="102"/>
      <c r="AH13" s="102"/>
      <c r="AI13" s="102">
        <v>200</v>
      </c>
      <c r="AJ13" s="102"/>
      <c r="AK13" s="102"/>
      <c r="AL13" s="102">
        <v>198</v>
      </c>
      <c r="AM13" s="102"/>
      <c r="AN13" s="102"/>
      <c r="AO13" s="8"/>
      <c r="AP13" s="8"/>
      <c r="AQ13" s="8"/>
      <c r="AR13" s="8"/>
      <c r="BE13" s="8"/>
      <c r="BF13" s="8"/>
    </row>
    <row r="14" spans="1:58" s="13" customFormat="1" ht="27.95" hidden="1" customHeight="1" outlineLevel="1" x14ac:dyDescent="0.15">
      <c r="A14" s="98" t="s">
        <v>21</v>
      </c>
      <c r="B14" s="96"/>
      <c r="C14" s="96"/>
      <c r="D14" s="96"/>
      <c r="E14" s="97"/>
      <c r="F14" s="103">
        <v>7</v>
      </c>
      <c r="G14" s="102"/>
      <c r="H14" s="102"/>
      <c r="I14" s="102"/>
      <c r="J14" s="102">
        <v>33</v>
      </c>
      <c r="K14" s="102"/>
      <c r="L14" s="102"/>
      <c r="M14" s="102"/>
      <c r="N14" s="102">
        <f t="shared" si="0"/>
        <v>83</v>
      </c>
      <c r="O14" s="102"/>
      <c r="P14" s="102"/>
      <c r="Q14" s="102">
        <v>46</v>
      </c>
      <c r="R14" s="102"/>
      <c r="S14" s="102"/>
      <c r="T14" s="102">
        <v>37</v>
      </c>
      <c r="U14" s="102"/>
      <c r="V14" s="102"/>
      <c r="W14" s="102">
        <f t="shared" si="1"/>
        <v>556</v>
      </c>
      <c r="X14" s="102"/>
      <c r="Y14" s="102"/>
      <c r="Z14" s="102">
        <v>274</v>
      </c>
      <c r="AA14" s="102"/>
      <c r="AB14" s="102"/>
      <c r="AC14" s="102">
        <v>282</v>
      </c>
      <c r="AD14" s="102"/>
      <c r="AE14" s="102"/>
      <c r="AF14" s="102">
        <v>176</v>
      </c>
      <c r="AG14" s="102"/>
      <c r="AH14" s="102"/>
      <c r="AI14" s="102">
        <v>181</v>
      </c>
      <c r="AJ14" s="102"/>
      <c r="AK14" s="102"/>
      <c r="AL14" s="102">
        <v>200</v>
      </c>
      <c r="AM14" s="102"/>
      <c r="AN14" s="102"/>
      <c r="AO14" s="8"/>
      <c r="AP14" s="8"/>
      <c r="AQ14" s="8"/>
      <c r="AR14" s="8"/>
      <c r="BE14" s="8"/>
      <c r="BF14" s="8"/>
    </row>
    <row r="15" spans="1:58" s="13" customFormat="1" ht="27.95" hidden="1" customHeight="1" outlineLevel="1" x14ac:dyDescent="0.15">
      <c r="A15" s="98" t="s">
        <v>22</v>
      </c>
      <c r="B15" s="96"/>
      <c r="C15" s="96"/>
      <c r="D15" s="96"/>
      <c r="E15" s="97"/>
      <c r="F15" s="103">
        <v>7</v>
      </c>
      <c r="G15" s="102"/>
      <c r="H15" s="102"/>
      <c r="I15" s="102"/>
      <c r="J15" s="102">
        <v>30</v>
      </c>
      <c r="K15" s="102"/>
      <c r="L15" s="102"/>
      <c r="M15" s="102"/>
      <c r="N15" s="102">
        <f t="shared" si="0"/>
        <v>79</v>
      </c>
      <c r="O15" s="102"/>
      <c r="P15" s="102"/>
      <c r="Q15" s="102">
        <v>46</v>
      </c>
      <c r="R15" s="102"/>
      <c r="S15" s="102"/>
      <c r="T15" s="102">
        <v>33</v>
      </c>
      <c r="U15" s="102"/>
      <c r="V15" s="102"/>
      <c r="W15" s="102">
        <f t="shared" si="1"/>
        <v>524</v>
      </c>
      <c r="X15" s="102"/>
      <c r="Y15" s="102"/>
      <c r="Z15" s="102">
        <v>271</v>
      </c>
      <c r="AA15" s="102"/>
      <c r="AB15" s="102"/>
      <c r="AC15" s="102">
        <v>253</v>
      </c>
      <c r="AD15" s="102"/>
      <c r="AE15" s="102"/>
      <c r="AF15" s="102">
        <v>166</v>
      </c>
      <c r="AG15" s="102"/>
      <c r="AH15" s="102"/>
      <c r="AI15" s="102">
        <v>177</v>
      </c>
      <c r="AJ15" s="102"/>
      <c r="AK15" s="102"/>
      <c r="AL15" s="102">
        <v>181</v>
      </c>
      <c r="AM15" s="102"/>
      <c r="AN15" s="102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1:58" s="13" customFormat="1" ht="27.95" hidden="1" customHeight="1" outlineLevel="1" x14ac:dyDescent="0.15">
      <c r="A16" s="98" t="s">
        <v>23</v>
      </c>
      <c r="B16" s="96"/>
      <c r="C16" s="96"/>
      <c r="D16" s="96"/>
      <c r="E16" s="97"/>
      <c r="F16" s="103">
        <v>7</v>
      </c>
      <c r="G16" s="102"/>
      <c r="H16" s="102"/>
      <c r="I16" s="102"/>
      <c r="J16" s="102">
        <v>28</v>
      </c>
      <c r="K16" s="102"/>
      <c r="L16" s="102"/>
      <c r="M16" s="102"/>
      <c r="N16" s="102">
        <f t="shared" si="0"/>
        <v>82</v>
      </c>
      <c r="O16" s="102"/>
      <c r="P16" s="102"/>
      <c r="Q16" s="102">
        <v>45</v>
      </c>
      <c r="R16" s="102"/>
      <c r="S16" s="102"/>
      <c r="T16" s="102">
        <v>37</v>
      </c>
      <c r="U16" s="102"/>
      <c r="V16" s="102"/>
      <c r="W16" s="102">
        <f t="shared" si="1"/>
        <v>524</v>
      </c>
      <c r="X16" s="102"/>
      <c r="Y16" s="102"/>
      <c r="Z16" s="102">
        <v>261</v>
      </c>
      <c r="AA16" s="102"/>
      <c r="AB16" s="102"/>
      <c r="AC16" s="102">
        <v>263</v>
      </c>
      <c r="AD16" s="102"/>
      <c r="AE16" s="102"/>
      <c r="AF16" s="102">
        <v>179</v>
      </c>
      <c r="AG16" s="102"/>
      <c r="AH16" s="102"/>
      <c r="AI16" s="102">
        <v>167</v>
      </c>
      <c r="AJ16" s="102"/>
      <c r="AK16" s="102"/>
      <c r="AL16" s="102">
        <v>178</v>
      </c>
      <c r="AM16" s="102"/>
      <c r="AN16" s="102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</row>
    <row r="17" spans="1:58" s="13" customFormat="1" ht="27.95" customHeight="1" collapsed="1" x14ac:dyDescent="0.15">
      <c r="A17" s="98" t="s">
        <v>45</v>
      </c>
      <c r="B17" s="96"/>
      <c r="C17" s="96"/>
      <c r="D17" s="96"/>
      <c r="E17" s="97"/>
      <c r="F17" s="103">
        <v>6</v>
      </c>
      <c r="G17" s="102"/>
      <c r="H17" s="102"/>
      <c r="I17" s="102"/>
      <c r="J17" s="102">
        <v>30</v>
      </c>
      <c r="K17" s="102"/>
      <c r="L17" s="102"/>
      <c r="M17" s="102"/>
      <c r="N17" s="102">
        <f t="shared" si="0"/>
        <v>77</v>
      </c>
      <c r="O17" s="102"/>
      <c r="P17" s="102"/>
      <c r="Q17" s="102">
        <v>46</v>
      </c>
      <c r="R17" s="102"/>
      <c r="S17" s="102"/>
      <c r="T17" s="102">
        <v>31</v>
      </c>
      <c r="U17" s="102"/>
      <c r="V17" s="102"/>
      <c r="W17" s="102">
        <f t="shared" si="1"/>
        <v>509</v>
      </c>
      <c r="X17" s="102"/>
      <c r="Y17" s="102"/>
      <c r="Z17" s="102">
        <v>262</v>
      </c>
      <c r="AA17" s="102"/>
      <c r="AB17" s="102"/>
      <c r="AC17" s="102">
        <v>247</v>
      </c>
      <c r="AD17" s="102"/>
      <c r="AE17" s="102"/>
      <c r="AF17" s="102">
        <v>162</v>
      </c>
      <c r="AG17" s="102"/>
      <c r="AH17" s="102"/>
      <c r="AI17" s="102">
        <v>179</v>
      </c>
      <c r="AJ17" s="102"/>
      <c r="AK17" s="102"/>
      <c r="AL17" s="102">
        <v>168</v>
      </c>
      <c r="AM17" s="102"/>
      <c r="AN17" s="102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</row>
    <row r="18" spans="1:58" s="13" customFormat="1" ht="27.95" customHeight="1" x14ac:dyDescent="0.15">
      <c r="A18" s="98" t="s">
        <v>25</v>
      </c>
      <c r="B18" s="96"/>
      <c r="C18" s="96"/>
      <c r="D18" s="96"/>
      <c r="E18" s="97"/>
      <c r="F18" s="103">
        <v>6</v>
      </c>
      <c r="G18" s="102"/>
      <c r="H18" s="102"/>
      <c r="I18" s="102"/>
      <c r="J18" s="102">
        <v>34</v>
      </c>
      <c r="K18" s="102"/>
      <c r="L18" s="102"/>
      <c r="M18" s="102"/>
      <c r="N18" s="102">
        <f t="shared" si="0"/>
        <v>82</v>
      </c>
      <c r="O18" s="102"/>
      <c r="P18" s="102"/>
      <c r="Q18" s="102">
        <v>47</v>
      </c>
      <c r="R18" s="102"/>
      <c r="S18" s="102"/>
      <c r="T18" s="102">
        <v>35</v>
      </c>
      <c r="U18" s="102"/>
      <c r="V18" s="102"/>
      <c r="W18" s="102">
        <f t="shared" si="1"/>
        <v>506</v>
      </c>
      <c r="X18" s="102"/>
      <c r="Y18" s="102"/>
      <c r="Z18" s="102">
        <v>264</v>
      </c>
      <c r="AA18" s="102"/>
      <c r="AB18" s="102"/>
      <c r="AC18" s="102">
        <v>242</v>
      </c>
      <c r="AD18" s="102"/>
      <c r="AE18" s="102"/>
      <c r="AF18" s="102">
        <v>166</v>
      </c>
      <c r="AG18" s="102"/>
      <c r="AH18" s="102"/>
      <c r="AI18" s="102">
        <v>163</v>
      </c>
      <c r="AJ18" s="102"/>
      <c r="AK18" s="102"/>
      <c r="AL18" s="102">
        <v>177</v>
      </c>
      <c r="AM18" s="102"/>
      <c r="AN18" s="102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</row>
    <row r="19" spans="1:58" s="13" customFormat="1" ht="27.95" customHeight="1" x14ac:dyDescent="0.15">
      <c r="A19" s="98" t="s">
        <v>26</v>
      </c>
      <c r="B19" s="96"/>
      <c r="C19" s="96"/>
      <c r="D19" s="96"/>
      <c r="E19" s="97"/>
      <c r="F19" s="103">
        <v>6</v>
      </c>
      <c r="G19" s="102"/>
      <c r="H19" s="102"/>
      <c r="I19" s="102"/>
      <c r="J19" s="102">
        <v>31</v>
      </c>
      <c r="K19" s="102"/>
      <c r="L19" s="102"/>
      <c r="M19" s="102"/>
      <c r="N19" s="102">
        <f>SUM(Q19:V19)</f>
        <v>77</v>
      </c>
      <c r="O19" s="102"/>
      <c r="P19" s="102"/>
      <c r="Q19" s="102">
        <v>44</v>
      </c>
      <c r="R19" s="102"/>
      <c r="S19" s="102"/>
      <c r="T19" s="102">
        <v>33</v>
      </c>
      <c r="U19" s="102"/>
      <c r="V19" s="102"/>
      <c r="W19" s="102">
        <f>SUM(Z19:AE19)</f>
        <v>483</v>
      </c>
      <c r="X19" s="102"/>
      <c r="Y19" s="102"/>
      <c r="Z19" s="102">
        <v>252</v>
      </c>
      <c r="AA19" s="102"/>
      <c r="AB19" s="102"/>
      <c r="AC19" s="102">
        <v>231</v>
      </c>
      <c r="AD19" s="102"/>
      <c r="AE19" s="102"/>
      <c r="AF19" s="102">
        <v>153</v>
      </c>
      <c r="AG19" s="102"/>
      <c r="AH19" s="102"/>
      <c r="AI19" s="102">
        <v>165</v>
      </c>
      <c r="AJ19" s="102"/>
      <c r="AK19" s="102"/>
      <c r="AL19" s="102">
        <v>165</v>
      </c>
      <c r="AM19" s="102"/>
      <c r="AN19" s="102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</row>
    <row r="20" spans="1:58" s="13" customFormat="1" ht="27.95" customHeight="1" x14ac:dyDescent="0.15">
      <c r="A20" s="98" t="s">
        <v>27</v>
      </c>
      <c r="B20" s="96"/>
      <c r="C20" s="96"/>
      <c r="D20" s="96"/>
      <c r="E20" s="97"/>
      <c r="F20" s="103">
        <v>6</v>
      </c>
      <c r="G20" s="102"/>
      <c r="H20" s="102"/>
      <c r="I20" s="102"/>
      <c r="J20" s="102">
        <v>29</v>
      </c>
      <c r="K20" s="102"/>
      <c r="L20" s="102"/>
      <c r="M20" s="102"/>
      <c r="N20" s="102">
        <v>72</v>
      </c>
      <c r="O20" s="102"/>
      <c r="P20" s="102"/>
      <c r="Q20" s="102">
        <v>42</v>
      </c>
      <c r="R20" s="102"/>
      <c r="S20" s="102"/>
      <c r="T20" s="102">
        <v>30</v>
      </c>
      <c r="U20" s="102"/>
      <c r="V20" s="102"/>
      <c r="W20" s="102">
        <f>SUM(Z20:AE20)</f>
        <v>466</v>
      </c>
      <c r="X20" s="102"/>
      <c r="Y20" s="102"/>
      <c r="Z20" s="102">
        <v>251</v>
      </c>
      <c r="AA20" s="102"/>
      <c r="AB20" s="102"/>
      <c r="AC20" s="102">
        <v>215</v>
      </c>
      <c r="AD20" s="102"/>
      <c r="AE20" s="102"/>
      <c r="AF20" s="102">
        <v>150</v>
      </c>
      <c r="AG20" s="102"/>
      <c r="AH20" s="102"/>
      <c r="AI20" s="102">
        <v>153</v>
      </c>
      <c r="AJ20" s="102"/>
      <c r="AK20" s="102"/>
      <c r="AL20" s="102">
        <v>163</v>
      </c>
      <c r="AM20" s="102"/>
      <c r="AN20" s="102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</row>
    <row r="21" spans="1:58" s="13" customFormat="1" ht="27.95" customHeight="1" x14ac:dyDescent="0.15">
      <c r="A21" s="98" t="s">
        <v>28</v>
      </c>
      <c r="B21" s="96"/>
      <c r="C21" s="96"/>
      <c r="D21" s="96"/>
      <c r="E21" s="97"/>
      <c r="F21" s="103">
        <v>5</v>
      </c>
      <c r="G21" s="102"/>
      <c r="H21" s="102"/>
      <c r="I21" s="102"/>
      <c r="J21" s="102">
        <v>26</v>
      </c>
      <c r="K21" s="102"/>
      <c r="L21" s="102"/>
      <c r="M21" s="102"/>
      <c r="N21" s="102">
        <f>SUM(Q21:V21)</f>
        <v>71</v>
      </c>
      <c r="O21" s="102"/>
      <c r="P21" s="102"/>
      <c r="Q21" s="102">
        <v>41</v>
      </c>
      <c r="R21" s="102"/>
      <c r="S21" s="102"/>
      <c r="T21" s="102">
        <v>30</v>
      </c>
      <c r="U21" s="102"/>
      <c r="V21" s="102"/>
      <c r="W21" s="102">
        <f>SUM(Z21:AE21)</f>
        <v>430</v>
      </c>
      <c r="X21" s="102"/>
      <c r="Y21" s="102"/>
      <c r="Z21" s="102">
        <v>234</v>
      </c>
      <c r="AA21" s="102"/>
      <c r="AB21" s="102"/>
      <c r="AC21" s="102">
        <v>196</v>
      </c>
      <c r="AD21" s="102"/>
      <c r="AE21" s="102"/>
      <c r="AF21" s="102">
        <v>125</v>
      </c>
      <c r="AG21" s="102"/>
      <c r="AH21" s="102"/>
      <c r="AI21" s="102">
        <v>152</v>
      </c>
      <c r="AJ21" s="102"/>
      <c r="AK21" s="102"/>
      <c r="AL21" s="102">
        <v>153</v>
      </c>
      <c r="AM21" s="102"/>
      <c r="AN21" s="102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</row>
    <row r="22" spans="1:58" s="13" customFormat="1" ht="27.95" customHeight="1" x14ac:dyDescent="0.15">
      <c r="A22" s="98" t="s">
        <v>29</v>
      </c>
      <c r="B22" s="96"/>
      <c r="C22" s="96"/>
      <c r="D22" s="96"/>
      <c r="E22" s="97"/>
      <c r="F22" s="103">
        <v>5</v>
      </c>
      <c r="G22" s="102"/>
      <c r="H22" s="102"/>
      <c r="I22" s="102"/>
      <c r="J22" s="102">
        <v>26</v>
      </c>
      <c r="K22" s="102"/>
      <c r="L22" s="102"/>
      <c r="M22" s="102"/>
      <c r="N22" s="102">
        <v>70</v>
      </c>
      <c r="O22" s="102"/>
      <c r="P22" s="102"/>
      <c r="Q22" s="102">
        <v>35</v>
      </c>
      <c r="R22" s="102"/>
      <c r="S22" s="102"/>
      <c r="T22" s="102">
        <v>35</v>
      </c>
      <c r="U22" s="102"/>
      <c r="V22" s="102"/>
      <c r="W22" s="102">
        <f>SUM(Z22:AE22)</f>
        <v>428</v>
      </c>
      <c r="X22" s="102"/>
      <c r="Y22" s="102"/>
      <c r="Z22" s="102">
        <v>224</v>
      </c>
      <c r="AA22" s="102"/>
      <c r="AB22" s="102"/>
      <c r="AC22" s="102">
        <v>204</v>
      </c>
      <c r="AD22" s="102"/>
      <c r="AE22" s="102"/>
      <c r="AF22" s="102">
        <v>150</v>
      </c>
      <c r="AG22" s="102"/>
      <c r="AH22" s="102"/>
      <c r="AI22" s="102">
        <v>125</v>
      </c>
      <c r="AJ22" s="102"/>
      <c r="AK22" s="102"/>
      <c r="AL22" s="102">
        <v>153</v>
      </c>
      <c r="AM22" s="102"/>
      <c r="AN22" s="102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</row>
    <row r="23" spans="1:58" ht="15" customHeight="1" thickBot="1" x14ac:dyDescent="0.2">
      <c r="A23" s="99"/>
      <c r="B23" s="99"/>
      <c r="C23" s="99"/>
      <c r="D23" s="99"/>
      <c r="E23" s="105"/>
      <c r="F23" s="106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5"/>
      <c r="AP23" s="5"/>
      <c r="AQ23" s="5"/>
    </row>
    <row r="24" spans="1:58" ht="21" customHeight="1" x14ac:dyDescent="0.15">
      <c r="A24" s="10" t="s">
        <v>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58" ht="33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58" ht="24.95" customHeight="1" x14ac:dyDescent="0.15">
      <c r="A26" s="78" t="s">
        <v>46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4"/>
      <c r="AP26" s="4"/>
      <c r="AQ26" s="4"/>
    </row>
    <row r="27" spans="1:58" ht="14.25" thickBot="1" x14ac:dyDescent="0.2">
      <c r="A27" s="2" t="s">
        <v>47</v>
      </c>
      <c r="AG27" s="79" t="s">
        <v>3</v>
      </c>
      <c r="AH27" s="79"/>
      <c r="AI27" s="79"/>
      <c r="AJ27" s="79"/>
      <c r="AK27" s="79"/>
      <c r="AL27" s="79"/>
      <c r="AM27" s="79"/>
      <c r="AN27" s="79"/>
    </row>
    <row r="28" spans="1:58" ht="30" customHeight="1" x14ac:dyDescent="0.15">
      <c r="A28" s="80" t="s">
        <v>42</v>
      </c>
      <c r="B28" s="81"/>
      <c r="C28" s="81"/>
      <c r="D28" s="81"/>
      <c r="E28" s="81"/>
      <c r="F28" s="81" t="s">
        <v>33</v>
      </c>
      <c r="G28" s="81"/>
      <c r="H28" s="81"/>
      <c r="I28" s="81"/>
      <c r="J28" s="81"/>
      <c r="K28" s="81" t="s">
        <v>43</v>
      </c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 t="s">
        <v>44</v>
      </c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4"/>
    </row>
    <row r="29" spans="1:58" ht="30" customHeight="1" x14ac:dyDescent="0.15">
      <c r="A29" s="82"/>
      <c r="B29" s="83"/>
      <c r="C29" s="83"/>
      <c r="D29" s="83"/>
      <c r="E29" s="83"/>
      <c r="F29" s="83"/>
      <c r="G29" s="83"/>
      <c r="H29" s="83"/>
      <c r="I29" s="83"/>
      <c r="J29" s="83"/>
      <c r="K29" s="83" t="s">
        <v>36</v>
      </c>
      <c r="L29" s="83"/>
      <c r="M29" s="83"/>
      <c r="N29" s="83"/>
      <c r="O29" s="83" t="s">
        <v>12</v>
      </c>
      <c r="P29" s="83"/>
      <c r="Q29" s="83"/>
      <c r="R29" s="83"/>
      <c r="S29" s="83" t="s">
        <v>13</v>
      </c>
      <c r="T29" s="83"/>
      <c r="U29" s="83"/>
      <c r="V29" s="83"/>
      <c r="W29" s="83" t="s">
        <v>9</v>
      </c>
      <c r="X29" s="83"/>
      <c r="Y29" s="83"/>
      <c r="Z29" s="83" t="s">
        <v>12</v>
      </c>
      <c r="AA29" s="83"/>
      <c r="AB29" s="83"/>
      <c r="AC29" s="83" t="s">
        <v>13</v>
      </c>
      <c r="AD29" s="83"/>
      <c r="AE29" s="83"/>
      <c r="AF29" s="83" t="s">
        <v>38</v>
      </c>
      <c r="AG29" s="83"/>
      <c r="AH29" s="83"/>
      <c r="AI29" s="83" t="s">
        <v>39</v>
      </c>
      <c r="AJ29" s="83"/>
      <c r="AK29" s="83"/>
      <c r="AL29" s="83" t="s">
        <v>40</v>
      </c>
      <c r="AM29" s="83"/>
      <c r="AN29" s="85"/>
    </row>
    <row r="30" spans="1:58" ht="15" customHeight="1" x14ac:dyDescent="0.15">
      <c r="A30" s="11"/>
      <c r="B30" s="11"/>
      <c r="C30" s="11"/>
      <c r="D30" s="11"/>
      <c r="E30" s="12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</row>
    <row r="31" spans="1:58" ht="27.95" hidden="1" customHeight="1" outlineLevel="1" x14ac:dyDescent="0.15">
      <c r="A31" s="98" t="s">
        <v>15</v>
      </c>
      <c r="B31" s="96"/>
      <c r="C31" s="96"/>
      <c r="D31" s="96"/>
      <c r="E31" s="97"/>
      <c r="F31" s="107">
        <f>SUM(F32:J34)</f>
        <v>3</v>
      </c>
      <c r="G31" s="108"/>
      <c r="H31" s="108"/>
      <c r="I31" s="108"/>
      <c r="J31" s="108"/>
      <c r="K31" s="108">
        <f t="shared" ref="K31:K58" si="2">SUM(O31:V31)</f>
        <v>75</v>
      </c>
      <c r="L31" s="108"/>
      <c r="M31" s="108"/>
      <c r="N31" s="108"/>
      <c r="O31" s="108">
        <f>SUM(O32:O34)</f>
        <v>53</v>
      </c>
      <c r="P31" s="108"/>
      <c r="Q31" s="108"/>
      <c r="R31" s="108"/>
      <c r="S31" s="108">
        <f>SUM(S32:S34)</f>
        <v>22</v>
      </c>
      <c r="T31" s="108"/>
      <c r="U31" s="108"/>
      <c r="V31" s="108"/>
      <c r="W31" s="108">
        <f t="shared" ref="W31:W58" si="3">SUM(Z31:AE31)</f>
        <v>625</v>
      </c>
      <c r="X31" s="108"/>
      <c r="Y31" s="108"/>
      <c r="Z31" s="108">
        <f>SUM(Z32:Z34)</f>
        <v>353</v>
      </c>
      <c r="AA31" s="108"/>
      <c r="AB31" s="108"/>
      <c r="AC31" s="108">
        <f>SUM(AC32:AC34)</f>
        <v>272</v>
      </c>
      <c r="AD31" s="108"/>
      <c r="AE31" s="108"/>
      <c r="AF31" s="108">
        <f>SUM(AF32:AF34)</f>
        <v>229</v>
      </c>
      <c r="AG31" s="108"/>
      <c r="AH31" s="108"/>
      <c r="AI31" s="108">
        <f>SUM(AI32:AI34)</f>
        <v>191</v>
      </c>
      <c r="AJ31" s="108"/>
      <c r="AK31" s="108"/>
      <c r="AL31" s="108">
        <f>SUM(AL32:AL34)</f>
        <v>205</v>
      </c>
      <c r="AM31" s="108"/>
      <c r="AN31" s="108"/>
    </row>
    <row r="32" spans="1:58" ht="17.100000000000001" hidden="1" customHeight="1" outlineLevel="1" x14ac:dyDescent="0.15">
      <c r="A32" s="109" t="s">
        <v>48</v>
      </c>
      <c r="B32" s="109"/>
      <c r="C32" s="109"/>
      <c r="D32" s="109"/>
      <c r="E32" s="110"/>
      <c r="F32" s="107">
        <v>1</v>
      </c>
      <c r="G32" s="108"/>
      <c r="H32" s="108"/>
      <c r="I32" s="108"/>
      <c r="J32" s="108"/>
      <c r="K32" s="108">
        <f t="shared" si="2"/>
        <v>46</v>
      </c>
      <c r="L32" s="108"/>
      <c r="M32" s="108"/>
      <c r="N32" s="108"/>
      <c r="O32" s="108">
        <v>34</v>
      </c>
      <c r="P32" s="108"/>
      <c r="Q32" s="108"/>
      <c r="R32" s="108"/>
      <c r="S32" s="108">
        <v>12</v>
      </c>
      <c r="T32" s="108"/>
      <c r="U32" s="108"/>
      <c r="V32" s="108"/>
      <c r="W32" s="108">
        <f t="shared" si="3"/>
        <v>344</v>
      </c>
      <c r="X32" s="108"/>
      <c r="Y32" s="108"/>
      <c r="Z32" s="108">
        <v>234</v>
      </c>
      <c r="AA32" s="108"/>
      <c r="AB32" s="108"/>
      <c r="AC32" s="108">
        <v>110</v>
      </c>
      <c r="AD32" s="108"/>
      <c r="AE32" s="108"/>
      <c r="AF32" s="108">
        <v>117</v>
      </c>
      <c r="AG32" s="108"/>
      <c r="AH32" s="108"/>
      <c r="AI32" s="108">
        <v>104</v>
      </c>
      <c r="AJ32" s="108"/>
      <c r="AK32" s="108"/>
      <c r="AL32" s="108">
        <v>123</v>
      </c>
      <c r="AM32" s="108"/>
      <c r="AN32" s="108"/>
    </row>
    <row r="33" spans="1:40" ht="17.100000000000001" hidden="1" customHeight="1" outlineLevel="1" x14ac:dyDescent="0.15">
      <c r="A33" s="109" t="s">
        <v>49</v>
      </c>
      <c r="B33" s="109"/>
      <c r="C33" s="109"/>
      <c r="D33" s="109"/>
      <c r="E33" s="109"/>
      <c r="F33" s="107">
        <v>1</v>
      </c>
      <c r="G33" s="107"/>
      <c r="H33" s="107"/>
      <c r="I33" s="107"/>
      <c r="J33" s="107"/>
      <c r="K33" s="108">
        <f t="shared" si="2"/>
        <v>16</v>
      </c>
      <c r="L33" s="108"/>
      <c r="M33" s="108"/>
      <c r="N33" s="108"/>
      <c r="O33" s="108">
        <v>8</v>
      </c>
      <c r="P33" s="108"/>
      <c r="Q33" s="108"/>
      <c r="R33" s="108"/>
      <c r="S33" s="108">
        <v>8</v>
      </c>
      <c r="T33" s="108"/>
      <c r="U33" s="108"/>
      <c r="V33" s="108"/>
      <c r="W33" s="108">
        <f t="shared" si="3"/>
        <v>51</v>
      </c>
      <c r="X33" s="108"/>
      <c r="Y33" s="108"/>
      <c r="Z33" s="108">
        <v>25</v>
      </c>
      <c r="AA33" s="108"/>
      <c r="AB33" s="108"/>
      <c r="AC33" s="108">
        <v>26</v>
      </c>
      <c r="AD33" s="108"/>
      <c r="AE33" s="108"/>
      <c r="AF33" s="108">
        <v>15</v>
      </c>
      <c r="AG33" s="108"/>
      <c r="AH33" s="108"/>
      <c r="AI33" s="108">
        <v>17</v>
      </c>
      <c r="AJ33" s="108"/>
      <c r="AK33" s="108"/>
      <c r="AL33" s="108">
        <v>19</v>
      </c>
      <c r="AM33" s="108"/>
      <c r="AN33" s="108"/>
    </row>
    <row r="34" spans="1:40" ht="17.100000000000001" hidden="1" customHeight="1" outlineLevel="1" x14ac:dyDescent="0.15">
      <c r="A34" s="109" t="s">
        <v>50</v>
      </c>
      <c r="B34" s="109"/>
      <c r="C34" s="109"/>
      <c r="D34" s="109"/>
      <c r="E34" s="109"/>
      <c r="F34" s="107">
        <v>1</v>
      </c>
      <c r="G34" s="107"/>
      <c r="H34" s="107"/>
      <c r="I34" s="107"/>
      <c r="J34" s="107"/>
      <c r="K34" s="108">
        <f t="shared" si="2"/>
        <v>13</v>
      </c>
      <c r="L34" s="108"/>
      <c r="M34" s="108"/>
      <c r="N34" s="108"/>
      <c r="O34" s="108">
        <v>11</v>
      </c>
      <c r="P34" s="108"/>
      <c r="Q34" s="108"/>
      <c r="R34" s="108"/>
      <c r="S34" s="108">
        <v>2</v>
      </c>
      <c r="T34" s="108"/>
      <c r="U34" s="108"/>
      <c r="V34" s="108"/>
      <c r="W34" s="108">
        <f t="shared" si="3"/>
        <v>230</v>
      </c>
      <c r="X34" s="108"/>
      <c r="Y34" s="108"/>
      <c r="Z34" s="108">
        <v>94</v>
      </c>
      <c r="AA34" s="108"/>
      <c r="AB34" s="108"/>
      <c r="AC34" s="108">
        <v>136</v>
      </c>
      <c r="AD34" s="108"/>
      <c r="AE34" s="108"/>
      <c r="AF34" s="108">
        <v>97</v>
      </c>
      <c r="AG34" s="108"/>
      <c r="AH34" s="108"/>
      <c r="AI34" s="108">
        <v>70</v>
      </c>
      <c r="AJ34" s="108"/>
      <c r="AK34" s="108"/>
      <c r="AL34" s="108">
        <v>63</v>
      </c>
      <c r="AM34" s="108"/>
      <c r="AN34" s="108"/>
    </row>
    <row r="35" spans="1:40" ht="27.95" hidden="1" customHeight="1" outlineLevel="1" x14ac:dyDescent="0.15">
      <c r="A35" s="98" t="s">
        <v>16</v>
      </c>
      <c r="B35" s="96"/>
      <c r="C35" s="96"/>
      <c r="D35" s="96"/>
      <c r="E35" s="97"/>
      <c r="F35" s="107">
        <f>SUM(F36:J38)</f>
        <v>3</v>
      </c>
      <c r="G35" s="108"/>
      <c r="H35" s="108"/>
      <c r="I35" s="108"/>
      <c r="J35" s="108"/>
      <c r="K35" s="108">
        <f t="shared" si="2"/>
        <v>73</v>
      </c>
      <c r="L35" s="108"/>
      <c r="M35" s="108"/>
      <c r="N35" s="108"/>
      <c r="O35" s="108">
        <f>SUM(O36:O38)</f>
        <v>54</v>
      </c>
      <c r="P35" s="108"/>
      <c r="Q35" s="108"/>
      <c r="R35" s="108"/>
      <c r="S35" s="108">
        <f>SUM(S36:S38)</f>
        <v>19</v>
      </c>
      <c r="T35" s="108"/>
      <c r="U35" s="108"/>
      <c r="V35" s="108"/>
      <c r="W35" s="108">
        <f t="shared" si="3"/>
        <v>589</v>
      </c>
      <c r="X35" s="108"/>
      <c r="Y35" s="108"/>
      <c r="Z35" s="108">
        <f>SUM(Z36:Z38)</f>
        <v>333</v>
      </c>
      <c r="AA35" s="108"/>
      <c r="AB35" s="108"/>
      <c r="AC35" s="108">
        <f>SUM(AC36:AC38)</f>
        <v>256</v>
      </c>
      <c r="AD35" s="108"/>
      <c r="AE35" s="108"/>
      <c r="AF35" s="108">
        <f>SUM(AF36:AF38)</f>
        <v>207</v>
      </c>
      <c r="AG35" s="108"/>
      <c r="AH35" s="108"/>
      <c r="AI35" s="108">
        <f>SUM(AI36:AI38)</f>
        <v>199</v>
      </c>
      <c r="AJ35" s="108"/>
      <c r="AK35" s="108"/>
      <c r="AL35" s="108">
        <f>SUM(AL36:AL38)</f>
        <v>183</v>
      </c>
      <c r="AM35" s="108"/>
      <c r="AN35" s="108"/>
    </row>
    <row r="36" spans="1:40" ht="30" hidden="1" customHeight="1" outlineLevel="1" x14ac:dyDescent="0.15">
      <c r="A36" s="109" t="s">
        <v>48</v>
      </c>
      <c r="B36" s="109"/>
      <c r="C36" s="109"/>
      <c r="D36" s="109"/>
      <c r="E36" s="110"/>
      <c r="F36" s="15">
        <v>1</v>
      </c>
      <c r="G36" s="16"/>
      <c r="H36" s="16"/>
      <c r="I36" s="16"/>
      <c r="J36" s="16"/>
      <c r="K36" s="16">
        <f t="shared" si="2"/>
        <v>45</v>
      </c>
      <c r="L36" s="16"/>
      <c r="M36" s="16"/>
      <c r="N36" s="16"/>
      <c r="O36" s="16">
        <v>34</v>
      </c>
      <c r="P36" s="16"/>
      <c r="Q36" s="16"/>
      <c r="R36" s="16"/>
      <c r="S36" s="16">
        <v>11</v>
      </c>
      <c r="T36" s="16"/>
      <c r="U36" s="16"/>
      <c r="V36" s="16"/>
      <c r="W36" s="16">
        <f t="shared" si="3"/>
        <v>328</v>
      </c>
      <c r="X36" s="16"/>
      <c r="Y36" s="16"/>
      <c r="Z36" s="16">
        <v>222</v>
      </c>
      <c r="AA36" s="16"/>
      <c r="AB36" s="16"/>
      <c r="AC36" s="16">
        <v>106</v>
      </c>
      <c r="AD36" s="16"/>
      <c r="AE36" s="16"/>
      <c r="AF36" s="16">
        <v>108</v>
      </c>
      <c r="AG36" s="16"/>
      <c r="AH36" s="16"/>
      <c r="AI36" s="16">
        <v>116</v>
      </c>
      <c r="AJ36" s="16"/>
      <c r="AK36" s="16"/>
      <c r="AL36" s="16">
        <v>104</v>
      </c>
      <c r="AM36" s="16"/>
      <c r="AN36" s="16"/>
    </row>
    <row r="37" spans="1:40" ht="30" hidden="1" customHeight="1" outlineLevel="1" x14ac:dyDescent="0.15">
      <c r="A37" s="109" t="s">
        <v>49</v>
      </c>
      <c r="B37" s="109"/>
      <c r="C37" s="109"/>
      <c r="D37" s="109"/>
      <c r="E37" s="110"/>
      <c r="F37" s="107">
        <v>1</v>
      </c>
      <c r="G37" s="108"/>
      <c r="H37" s="108"/>
      <c r="I37" s="108"/>
      <c r="J37" s="108"/>
      <c r="K37" s="108">
        <f t="shared" si="2"/>
        <v>15</v>
      </c>
      <c r="L37" s="108"/>
      <c r="M37" s="108"/>
      <c r="N37" s="108"/>
      <c r="O37" s="108">
        <v>9</v>
      </c>
      <c r="P37" s="108"/>
      <c r="Q37" s="108"/>
      <c r="R37" s="108"/>
      <c r="S37" s="108">
        <v>6</v>
      </c>
      <c r="T37" s="108"/>
      <c r="U37" s="108"/>
      <c r="V37" s="108"/>
      <c r="W37" s="108">
        <f t="shared" si="3"/>
        <v>37</v>
      </c>
      <c r="X37" s="108"/>
      <c r="Y37" s="108"/>
      <c r="Z37" s="108">
        <v>19</v>
      </c>
      <c r="AA37" s="108"/>
      <c r="AB37" s="108"/>
      <c r="AC37" s="108">
        <v>18</v>
      </c>
      <c r="AD37" s="108"/>
      <c r="AE37" s="108"/>
      <c r="AF37" s="108">
        <v>9</v>
      </c>
      <c r="AG37" s="108"/>
      <c r="AH37" s="108"/>
      <c r="AI37" s="108">
        <v>12</v>
      </c>
      <c r="AJ37" s="108"/>
      <c r="AK37" s="108"/>
      <c r="AL37" s="108">
        <v>16</v>
      </c>
      <c r="AM37" s="108"/>
      <c r="AN37" s="108"/>
    </row>
    <row r="38" spans="1:40" ht="30" hidden="1" customHeight="1" outlineLevel="1" x14ac:dyDescent="0.15">
      <c r="A38" s="109" t="s">
        <v>50</v>
      </c>
      <c r="B38" s="109"/>
      <c r="C38" s="109"/>
      <c r="D38" s="109"/>
      <c r="E38" s="109"/>
      <c r="F38" s="107">
        <v>1</v>
      </c>
      <c r="G38" s="107"/>
      <c r="H38" s="107"/>
      <c r="I38" s="107"/>
      <c r="J38" s="107"/>
      <c r="K38" s="108">
        <f t="shared" si="2"/>
        <v>13</v>
      </c>
      <c r="L38" s="108"/>
      <c r="M38" s="108"/>
      <c r="N38" s="108"/>
      <c r="O38" s="108">
        <v>11</v>
      </c>
      <c r="P38" s="108"/>
      <c r="Q38" s="108"/>
      <c r="R38" s="108"/>
      <c r="S38" s="108">
        <v>2</v>
      </c>
      <c r="T38" s="108"/>
      <c r="U38" s="108"/>
      <c r="V38" s="108"/>
      <c r="W38" s="108">
        <f t="shared" si="3"/>
        <v>224</v>
      </c>
      <c r="X38" s="108"/>
      <c r="Y38" s="108"/>
      <c r="Z38" s="108">
        <v>92</v>
      </c>
      <c r="AA38" s="108"/>
      <c r="AB38" s="108"/>
      <c r="AC38" s="108">
        <v>132</v>
      </c>
      <c r="AD38" s="108"/>
      <c r="AE38" s="108"/>
      <c r="AF38" s="108">
        <v>90</v>
      </c>
      <c r="AG38" s="108"/>
      <c r="AH38" s="108"/>
      <c r="AI38" s="108">
        <v>71</v>
      </c>
      <c r="AJ38" s="108"/>
      <c r="AK38" s="108"/>
      <c r="AL38" s="108">
        <v>63</v>
      </c>
      <c r="AM38" s="108"/>
      <c r="AN38" s="108"/>
    </row>
    <row r="39" spans="1:40" ht="27.95" hidden="1" customHeight="1" outlineLevel="1" x14ac:dyDescent="0.15">
      <c r="A39" s="98" t="s">
        <v>17</v>
      </c>
      <c r="B39" s="96"/>
      <c r="C39" s="96"/>
      <c r="D39" s="96"/>
      <c r="E39" s="97"/>
      <c r="F39" s="107">
        <f>SUM(F40:J42)</f>
        <v>3</v>
      </c>
      <c r="G39" s="108"/>
      <c r="H39" s="108"/>
      <c r="I39" s="108"/>
      <c r="J39" s="108"/>
      <c r="K39" s="108">
        <f t="shared" si="2"/>
        <v>72</v>
      </c>
      <c r="L39" s="108"/>
      <c r="M39" s="108"/>
      <c r="N39" s="108"/>
      <c r="O39" s="108">
        <f>SUM(O40:O42)</f>
        <v>48</v>
      </c>
      <c r="P39" s="108"/>
      <c r="Q39" s="108"/>
      <c r="R39" s="108"/>
      <c r="S39" s="108">
        <f>SUM(S40:S42)</f>
        <v>24</v>
      </c>
      <c r="T39" s="108"/>
      <c r="U39" s="108"/>
      <c r="V39" s="108"/>
      <c r="W39" s="108">
        <f t="shared" si="3"/>
        <v>565</v>
      </c>
      <c r="X39" s="108"/>
      <c r="Y39" s="108"/>
      <c r="Z39" s="108">
        <f>SUM(Z40:Z42)</f>
        <v>329</v>
      </c>
      <c r="AA39" s="108"/>
      <c r="AB39" s="108"/>
      <c r="AC39" s="108">
        <f>SUM(AC40:AC42)</f>
        <v>236</v>
      </c>
      <c r="AD39" s="108"/>
      <c r="AE39" s="108"/>
      <c r="AF39" s="108">
        <f>SUM(AF40:AF42)</f>
        <v>205</v>
      </c>
      <c r="AG39" s="108"/>
      <c r="AH39" s="108"/>
      <c r="AI39" s="108">
        <f>SUM(AI40:AI42)</f>
        <v>177</v>
      </c>
      <c r="AJ39" s="108"/>
      <c r="AK39" s="108"/>
      <c r="AL39" s="108">
        <f>SUM(AL40:AL42)</f>
        <v>183</v>
      </c>
      <c r="AM39" s="108"/>
      <c r="AN39" s="108"/>
    </row>
    <row r="40" spans="1:40" ht="30" hidden="1" customHeight="1" outlineLevel="1" x14ac:dyDescent="0.15">
      <c r="A40" s="109" t="s">
        <v>48</v>
      </c>
      <c r="B40" s="109"/>
      <c r="C40" s="109"/>
      <c r="D40" s="109"/>
      <c r="E40" s="110"/>
      <c r="F40" s="15">
        <v>1</v>
      </c>
      <c r="G40" s="16"/>
      <c r="H40" s="16"/>
      <c r="I40" s="16"/>
      <c r="J40" s="16"/>
      <c r="K40" s="16">
        <f t="shared" si="2"/>
        <v>45</v>
      </c>
      <c r="L40" s="16"/>
      <c r="M40" s="16"/>
      <c r="N40" s="16"/>
      <c r="O40" s="16">
        <v>31</v>
      </c>
      <c r="P40" s="16"/>
      <c r="Q40" s="16"/>
      <c r="R40" s="16"/>
      <c r="S40" s="16">
        <v>14</v>
      </c>
      <c r="T40" s="16"/>
      <c r="U40" s="16"/>
      <c r="V40" s="16"/>
      <c r="W40" s="16">
        <f t="shared" si="3"/>
        <v>318</v>
      </c>
      <c r="X40" s="16"/>
      <c r="Y40" s="16"/>
      <c r="Z40" s="16">
        <v>218</v>
      </c>
      <c r="AA40" s="16"/>
      <c r="AB40" s="16"/>
      <c r="AC40" s="16">
        <v>100</v>
      </c>
      <c r="AD40" s="16"/>
      <c r="AE40" s="16"/>
      <c r="AF40" s="16">
        <v>99</v>
      </c>
      <c r="AG40" s="16"/>
      <c r="AH40" s="16"/>
      <c r="AI40" s="16">
        <v>104</v>
      </c>
      <c r="AJ40" s="16"/>
      <c r="AK40" s="16"/>
      <c r="AL40" s="16">
        <v>115</v>
      </c>
      <c r="AM40" s="16"/>
      <c r="AN40" s="16"/>
    </row>
    <row r="41" spans="1:40" ht="30" hidden="1" customHeight="1" outlineLevel="1" x14ac:dyDescent="0.15">
      <c r="A41" s="109" t="s">
        <v>49</v>
      </c>
      <c r="B41" s="109"/>
      <c r="C41" s="109"/>
      <c r="D41" s="109"/>
      <c r="E41" s="110"/>
      <c r="F41" s="107">
        <v>1</v>
      </c>
      <c r="G41" s="108"/>
      <c r="H41" s="108"/>
      <c r="I41" s="108"/>
      <c r="J41" s="108"/>
      <c r="K41" s="108">
        <f t="shared" si="2"/>
        <v>13</v>
      </c>
      <c r="L41" s="108"/>
      <c r="M41" s="108"/>
      <c r="N41" s="108"/>
      <c r="O41" s="108">
        <v>6</v>
      </c>
      <c r="P41" s="108"/>
      <c r="Q41" s="108"/>
      <c r="R41" s="108"/>
      <c r="S41" s="108">
        <v>7</v>
      </c>
      <c r="T41" s="108"/>
      <c r="U41" s="108"/>
      <c r="V41" s="108"/>
      <c r="W41" s="108">
        <f t="shared" si="3"/>
        <v>35</v>
      </c>
      <c r="X41" s="108"/>
      <c r="Y41" s="108"/>
      <c r="Z41" s="108">
        <v>21</v>
      </c>
      <c r="AA41" s="108"/>
      <c r="AB41" s="108"/>
      <c r="AC41" s="108">
        <v>14</v>
      </c>
      <c r="AD41" s="108"/>
      <c r="AE41" s="108"/>
      <c r="AF41" s="108">
        <v>16</v>
      </c>
      <c r="AG41" s="108"/>
      <c r="AH41" s="108"/>
      <c r="AI41" s="108">
        <v>8</v>
      </c>
      <c r="AJ41" s="108"/>
      <c r="AK41" s="108"/>
      <c r="AL41" s="108">
        <v>11</v>
      </c>
      <c r="AM41" s="108"/>
      <c r="AN41" s="108"/>
    </row>
    <row r="42" spans="1:40" ht="30" hidden="1" customHeight="1" outlineLevel="1" x14ac:dyDescent="0.15">
      <c r="A42" s="109" t="s">
        <v>50</v>
      </c>
      <c r="B42" s="109"/>
      <c r="C42" s="109"/>
      <c r="D42" s="109"/>
      <c r="E42" s="109"/>
      <c r="F42" s="107">
        <v>1</v>
      </c>
      <c r="G42" s="107"/>
      <c r="H42" s="107"/>
      <c r="I42" s="107"/>
      <c r="J42" s="107"/>
      <c r="K42" s="108">
        <f t="shared" si="2"/>
        <v>14</v>
      </c>
      <c r="L42" s="108"/>
      <c r="M42" s="108"/>
      <c r="N42" s="108"/>
      <c r="O42" s="108">
        <v>11</v>
      </c>
      <c r="P42" s="108"/>
      <c r="Q42" s="108"/>
      <c r="R42" s="108"/>
      <c r="S42" s="108">
        <v>3</v>
      </c>
      <c r="T42" s="108"/>
      <c r="U42" s="108"/>
      <c r="V42" s="108"/>
      <c r="W42" s="108">
        <f t="shared" si="3"/>
        <v>212</v>
      </c>
      <c r="X42" s="108"/>
      <c r="Y42" s="108"/>
      <c r="Z42" s="108">
        <v>90</v>
      </c>
      <c r="AA42" s="108"/>
      <c r="AB42" s="108"/>
      <c r="AC42" s="108">
        <v>122</v>
      </c>
      <c r="AD42" s="108"/>
      <c r="AE42" s="108"/>
      <c r="AF42" s="108">
        <v>90</v>
      </c>
      <c r="AG42" s="108"/>
      <c r="AH42" s="108"/>
      <c r="AI42" s="108">
        <v>65</v>
      </c>
      <c r="AJ42" s="108"/>
      <c r="AK42" s="108"/>
      <c r="AL42" s="108">
        <v>57</v>
      </c>
      <c r="AM42" s="108"/>
      <c r="AN42" s="108"/>
    </row>
    <row r="43" spans="1:40" ht="27.95" hidden="1" customHeight="1" outlineLevel="1" x14ac:dyDescent="0.15">
      <c r="A43" s="98" t="s">
        <v>18</v>
      </c>
      <c r="B43" s="96"/>
      <c r="C43" s="96"/>
      <c r="D43" s="96"/>
      <c r="E43" s="97"/>
      <c r="F43" s="107">
        <f>SUM(F44:J47)</f>
        <v>4</v>
      </c>
      <c r="G43" s="108"/>
      <c r="H43" s="108"/>
      <c r="I43" s="108"/>
      <c r="J43" s="108"/>
      <c r="K43" s="108">
        <f t="shared" si="2"/>
        <v>70</v>
      </c>
      <c r="L43" s="108"/>
      <c r="M43" s="108"/>
      <c r="N43" s="108"/>
      <c r="O43" s="108">
        <f>SUM(O44:O47)</f>
        <v>52</v>
      </c>
      <c r="P43" s="108"/>
      <c r="Q43" s="108"/>
      <c r="R43" s="108"/>
      <c r="S43" s="108">
        <f>SUM(S44:S47)</f>
        <v>18</v>
      </c>
      <c r="T43" s="108"/>
      <c r="U43" s="108"/>
      <c r="V43" s="108"/>
      <c r="W43" s="108">
        <f t="shared" si="3"/>
        <v>561</v>
      </c>
      <c r="X43" s="108"/>
      <c r="Y43" s="108"/>
      <c r="Z43" s="108">
        <f>SUM(Z44:Z47)</f>
        <v>336</v>
      </c>
      <c r="AA43" s="108"/>
      <c r="AB43" s="108"/>
      <c r="AC43" s="108">
        <f>SUM(AC44:AC47)</f>
        <v>225</v>
      </c>
      <c r="AD43" s="108"/>
      <c r="AE43" s="108"/>
      <c r="AF43" s="108">
        <f>SUM(AF44:AF47)</f>
        <v>205</v>
      </c>
      <c r="AG43" s="108"/>
      <c r="AH43" s="108"/>
      <c r="AI43" s="108">
        <f>SUM(AI44:AI47)</f>
        <v>191</v>
      </c>
      <c r="AJ43" s="108"/>
      <c r="AK43" s="108"/>
      <c r="AL43" s="108">
        <f>SUM(AL44:AL47)</f>
        <v>165</v>
      </c>
      <c r="AM43" s="108"/>
      <c r="AN43" s="108"/>
    </row>
    <row r="44" spans="1:40" ht="30" hidden="1" customHeight="1" outlineLevel="1" x14ac:dyDescent="0.15">
      <c r="A44" s="111" t="s">
        <v>51</v>
      </c>
      <c r="B44" s="111"/>
      <c r="C44" s="111"/>
      <c r="D44" s="111"/>
      <c r="E44" s="112"/>
      <c r="F44" s="15">
        <v>1</v>
      </c>
      <c r="G44" s="16"/>
      <c r="H44" s="16"/>
      <c r="I44" s="16"/>
      <c r="J44" s="16"/>
      <c r="K44" s="16">
        <f t="shared" si="2"/>
        <v>18</v>
      </c>
      <c r="L44" s="16"/>
      <c r="M44" s="16"/>
      <c r="N44" s="16"/>
      <c r="O44" s="16">
        <v>14</v>
      </c>
      <c r="P44" s="16"/>
      <c r="Q44" s="16"/>
      <c r="R44" s="16"/>
      <c r="S44" s="16">
        <v>4</v>
      </c>
      <c r="T44" s="16"/>
      <c r="U44" s="16"/>
      <c r="V44" s="16"/>
      <c r="W44" s="16">
        <f t="shared" si="3"/>
        <v>118</v>
      </c>
      <c r="X44" s="16"/>
      <c r="Y44" s="16"/>
      <c r="Z44" s="16">
        <v>71</v>
      </c>
      <c r="AA44" s="16"/>
      <c r="AB44" s="16"/>
      <c r="AC44" s="16">
        <v>47</v>
      </c>
      <c r="AD44" s="16"/>
      <c r="AE44" s="16"/>
      <c r="AF44" s="16">
        <v>118</v>
      </c>
      <c r="AG44" s="16"/>
      <c r="AH44" s="16"/>
      <c r="AI44" s="16">
        <v>0</v>
      </c>
      <c r="AJ44" s="16"/>
      <c r="AK44" s="16"/>
      <c r="AL44" s="16">
        <v>0</v>
      </c>
      <c r="AM44" s="16"/>
      <c r="AN44" s="16"/>
    </row>
    <row r="45" spans="1:40" ht="30" hidden="1" customHeight="1" outlineLevel="1" x14ac:dyDescent="0.15">
      <c r="A45" s="109" t="s">
        <v>48</v>
      </c>
      <c r="B45" s="109"/>
      <c r="C45" s="109"/>
      <c r="D45" s="109"/>
      <c r="E45" s="110"/>
      <c r="F45" s="107">
        <v>1</v>
      </c>
      <c r="G45" s="108"/>
      <c r="H45" s="108"/>
      <c r="I45" s="108"/>
      <c r="J45" s="108"/>
      <c r="K45" s="108">
        <f t="shared" si="2"/>
        <v>28</v>
      </c>
      <c r="L45" s="108"/>
      <c r="M45" s="108"/>
      <c r="N45" s="108"/>
      <c r="O45" s="108">
        <v>21</v>
      </c>
      <c r="P45" s="108"/>
      <c r="Q45" s="108"/>
      <c r="R45" s="108"/>
      <c r="S45" s="108">
        <v>7</v>
      </c>
      <c r="T45" s="108"/>
      <c r="U45" s="108"/>
      <c r="V45" s="108"/>
      <c r="W45" s="108">
        <f t="shared" si="3"/>
        <v>199</v>
      </c>
      <c r="X45" s="108"/>
      <c r="Y45" s="108"/>
      <c r="Z45" s="108">
        <v>138</v>
      </c>
      <c r="AA45" s="108"/>
      <c r="AB45" s="108"/>
      <c r="AC45" s="108">
        <v>61</v>
      </c>
      <c r="AD45" s="108"/>
      <c r="AE45" s="108"/>
      <c r="AF45" s="108">
        <v>0</v>
      </c>
      <c r="AG45" s="108"/>
      <c r="AH45" s="108"/>
      <c r="AI45" s="108">
        <v>98</v>
      </c>
      <c r="AJ45" s="108"/>
      <c r="AK45" s="108"/>
      <c r="AL45" s="108">
        <v>101</v>
      </c>
      <c r="AM45" s="108"/>
      <c r="AN45" s="108"/>
    </row>
    <row r="46" spans="1:40" ht="30" hidden="1" customHeight="1" outlineLevel="1" x14ac:dyDescent="0.15">
      <c r="A46" s="109" t="s">
        <v>49</v>
      </c>
      <c r="B46" s="109"/>
      <c r="C46" s="109"/>
      <c r="D46" s="109"/>
      <c r="E46" s="109"/>
      <c r="F46" s="107">
        <v>1</v>
      </c>
      <c r="G46" s="107"/>
      <c r="H46" s="107"/>
      <c r="I46" s="107"/>
      <c r="J46" s="107"/>
      <c r="K46" s="108">
        <f t="shared" si="2"/>
        <v>10</v>
      </c>
      <c r="L46" s="108"/>
      <c r="M46" s="108"/>
      <c r="N46" s="108"/>
      <c r="O46" s="108">
        <v>7</v>
      </c>
      <c r="P46" s="108"/>
      <c r="Q46" s="108"/>
      <c r="R46" s="108"/>
      <c r="S46" s="108">
        <v>3</v>
      </c>
      <c r="T46" s="108"/>
      <c r="U46" s="108"/>
      <c r="V46" s="108"/>
      <c r="W46" s="108">
        <f t="shared" si="3"/>
        <v>19</v>
      </c>
      <c r="X46" s="108"/>
      <c r="Y46" s="108"/>
      <c r="Z46" s="108">
        <v>10</v>
      </c>
      <c r="AA46" s="108"/>
      <c r="AB46" s="108"/>
      <c r="AC46" s="108">
        <v>9</v>
      </c>
      <c r="AD46" s="108"/>
      <c r="AE46" s="108"/>
      <c r="AF46" s="108">
        <v>0</v>
      </c>
      <c r="AG46" s="108"/>
      <c r="AH46" s="108"/>
      <c r="AI46" s="108">
        <v>13</v>
      </c>
      <c r="AJ46" s="108"/>
      <c r="AK46" s="108"/>
      <c r="AL46" s="108">
        <v>6</v>
      </c>
      <c r="AM46" s="108"/>
      <c r="AN46" s="108"/>
    </row>
    <row r="47" spans="1:40" ht="30" hidden="1" customHeight="1" outlineLevel="1" x14ac:dyDescent="0.15">
      <c r="A47" s="109" t="s">
        <v>50</v>
      </c>
      <c r="B47" s="109"/>
      <c r="C47" s="109"/>
      <c r="D47" s="109"/>
      <c r="E47" s="109"/>
      <c r="F47" s="107">
        <v>1</v>
      </c>
      <c r="G47" s="107"/>
      <c r="H47" s="107"/>
      <c r="I47" s="107"/>
      <c r="J47" s="107"/>
      <c r="K47" s="108">
        <f t="shared" si="2"/>
        <v>14</v>
      </c>
      <c r="L47" s="108"/>
      <c r="M47" s="108"/>
      <c r="N47" s="108"/>
      <c r="O47" s="108">
        <v>10</v>
      </c>
      <c r="P47" s="108"/>
      <c r="Q47" s="108"/>
      <c r="R47" s="108"/>
      <c r="S47" s="108">
        <v>4</v>
      </c>
      <c r="T47" s="108"/>
      <c r="U47" s="108"/>
      <c r="V47" s="108"/>
      <c r="W47" s="108">
        <f t="shared" si="3"/>
        <v>225</v>
      </c>
      <c r="X47" s="108"/>
      <c r="Y47" s="108"/>
      <c r="Z47" s="108">
        <v>117</v>
      </c>
      <c r="AA47" s="108"/>
      <c r="AB47" s="108"/>
      <c r="AC47" s="108">
        <v>108</v>
      </c>
      <c r="AD47" s="108"/>
      <c r="AE47" s="108"/>
      <c r="AF47" s="108">
        <v>87</v>
      </c>
      <c r="AG47" s="108"/>
      <c r="AH47" s="108"/>
      <c r="AI47" s="108">
        <v>80</v>
      </c>
      <c r="AJ47" s="108"/>
      <c r="AK47" s="108"/>
      <c r="AL47" s="108">
        <v>58</v>
      </c>
      <c r="AM47" s="108"/>
      <c r="AN47" s="108"/>
    </row>
    <row r="48" spans="1:40" ht="27.95" hidden="1" customHeight="1" outlineLevel="1" x14ac:dyDescent="0.15">
      <c r="A48" s="98" t="s">
        <v>19</v>
      </c>
      <c r="B48" s="96"/>
      <c r="C48" s="96"/>
      <c r="D48" s="96"/>
      <c r="E48" s="97"/>
      <c r="F48" s="107">
        <f>SUM(F49:J52)</f>
        <v>4</v>
      </c>
      <c r="G48" s="108"/>
      <c r="H48" s="108"/>
      <c r="I48" s="108"/>
      <c r="J48" s="108"/>
      <c r="K48" s="108">
        <f t="shared" si="2"/>
        <v>78</v>
      </c>
      <c r="L48" s="108"/>
      <c r="M48" s="108"/>
      <c r="N48" s="108"/>
      <c r="O48" s="108">
        <f>SUM(O49:O52)</f>
        <v>55</v>
      </c>
      <c r="P48" s="108"/>
      <c r="Q48" s="108"/>
      <c r="R48" s="108"/>
      <c r="S48" s="108">
        <f>SUM(S49:S52)</f>
        <v>23</v>
      </c>
      <c r="T48" s="108"/>
      <c r="U48" s="108"/>
      <c r="V48" s="108"/>
      <c r="W48" s="108">
        <f t="shared" si="3"/>
        <v>556</v>
      </c>
      <c r="X48" s="108"/>
      <c r="Y48" s="108"/>
      <c r="Z48" s="108">
        <f>SUM(Z49:Z52)</f>
        <v>335</v>
      </c>
      <c r="AA48" s="108"/>
      <c r="AB48" s="108"/>
      <c r="AC48" s="108">
        <f>SUM(AC49:AC52)</f>
        <v>221</v>
      </c>
      <c r="AD48" s="108"/>
      <c r="AE48" s="108"/>
      <c r="AF48" s="108">
        <f>SUM(AF49:AF52)</f>
        <v>196</v>
      </c>
      <c r="AG48" s="108"/>
      <c r="AH48" s="108"/>
      <c r="AI48" s="108">
        <f>SUM(AI49:AI52)</f>
        <v>184</v>
      </c>
      <c r="AJ48" s="108"/>
      <c r="AK48" s="108"/>
      <c r="AL48" s="108">
        <f>SUM(AL49:AL52)</f>
        <v>176</v>
      </c>
      <c r="AM48" s="108"/>
      <c r="AN48" s="108"/>
    </row>
    <row r="49" spans="1:40" ht="30" hidden="1" customHeight="1" outlineLevel="1" x14ac:dyDescent="0.15">
      <c r="A49" s="111" t="s">
        <v>51</v>
      </c>
      <c r="B49" s="111"/>
      <c r="C49" s="111"/>
      <c r="D49" s="111"/>
      <c r="E49" s="112"/>
      <c r="F49" s="15">
        <v>1</v>
      </c>
      <c r="G49" s="16"/>
      <c r="H49" s="16"/>
      <c r="I49" s="16"/>
      <c r="J49" s="16"/>
      <c r="K49" s="16">
        <f t="shared" si="2"/>
        <v>22</v>
      </c>
      <c r="L49" s="16"/>
      <c r="M49" s="16"/>
      <c r="N49" s="16"/>
      <c r="O49" s="16">
        <v>16</v>
      </c>
      <c r="P49" s="16"/>
      <c r="Q49" s="16"/>
      <c r="R49" s="16"/>
      <c r="S49" s="16">
        <v>6</v>
      </c>
      <c r="T49" s="16"/>
      <c r="U49" s="16"/>
      <c r="V49" s="16"/>
      <c r="W49" s="16">
        <f t="shared" si="3"/>
        <v>198</v>
      </c>
      <c r="X49" s="16"/>
      <c r="Y49" s="16"/>
      <c r="Z49" s="16">
        <v>114</v>
      </c>
      <c r="AA49" s="16"/>
      <c r="AB49" s="16"/>
      <c r="AC49" s="16">
        <v>84</v>
      </c>
      <c r="AD49" s="16"/>
      <c r="AE49" s="16"/>
      <c r="AF49" s="16">
        <v>84</v>
      </c>
      <c r="AG49" s="16"/>
      <c r="AH49" s="16"/>
      <c r="AI49" s="16">
        <v>114</v>
      </c>
      <c r="AJ49" s="16"/>
      <c r="AK49" s="16"/>
      <c r="AL49" s="16">
        <v>0</v>
      </c>
      <c r="AM49" s="16"/>
      <c r="AN49" s="16"/>
    </row>
    <row r="50" spans="1:40" ht="30" hidden="1" customHeight="1" outlineLevel="1" x14ac:dyDescent="0.15">
      <c r="A50" s="109" t="s">
        <v>48</v>
      </c>
      <c r="B50" s="109"/>
      <c r="C50" s="109"/>
      <c r="D50" s="109"/>
      <c r="E50" s="110"/>
      <c r="F50" s="107">
        <v>1</v>
      </c>
      <c r="G50" s="108"/>
      <c r="H50" s="108"/>
      <c r="I50" s="108"/>
      <c r="J50" s="108"/>
      <c r="K50" s="108">
        <f t="shared" si="2"/>
        <v>35</v>
      </c>
      <c r="L50" s="108"/>
      <c r="M50" s="108"/>
      <c r="N50" s="108"/>
      <c r="O50" s="108">
        <v>24</v>
      </c>
      <c r="P50" s="108"/>
      <c r="Q50" s="108"/>
      <c r="R50" s="108"/>
      <c r="S50" s="108">
        <v>11</v>
      </c>
      <c r="T50" s="108"/>
      <c r="U50" s="108"/>
      <c r="V50" s="108"/>
      <c r="W50" s="108">
        <f t="shared" si="3"/>
        <v>97</v>
      </c>
      <c r="X50" s="108"/>
      <c r="Y50" s="108"/>
      <c r="Z50" s="108">
        <v>69</v>
      </c>
      <c r="AA50" s="108"/>
      <c r="AB50" s="108"/>
      <c r="AC50" s="108">
        <v>28</v>
      </c>
      <c r="AD50" s="108"/>
      <c r="AE50" s="108"/>
      <c r="AF50" s="108">
        <v>0</v>
      </c>
      <c r="AG50" s="108"/>
      <c r="AH50" s="108"/>
      <c r="AI50" s="108">
        <v>0</v>
      </c>
      <c r="AJ50" s="108"/>
      <c r="AK50" s="108"/>
      <c r="AL50" s="108">
        <v>97</v>
      </c>
      <c r="AM50" s="108"/>
      <c r="AN50" s="108"/>
    </row>
    <row r="51" spans="1:40" ht="30" hidden="1" customHeight="1" outlineLevel="1" x14ac:dyDescent="0.15">
      <c r="A51" s="109" t="s">
        <v>49</v>
      </c>
      <c r="B51" s="109"/>
      <c r="C51" s="109"/>
      <c r="D51" s="109"/>
      <c r="E51" s="109"/>
      <c r="F51" s="107">
        <v>1</v>
      </c>
      <c r="G51" s="107"/>
      <c r="H51" s="107"/>
      <c r="I51" s="107"/>
      <c r="J51" s="107"/>
      <c r="K51" s="108">
        <f t="shared" si="2"/>
        <v>7</v>
      </c>
      <c r="L51" s="108"/>
      <c r="M51" s="108"/>
      <c r="N51" s="108"/>
      <c r="O51" s="108">
        <v>5</v>
      </c>
      <c r="P51" s="108"/>
      <c r="Q51" s="108"/>
      <c r="R51" s="108"/>
      <c r="S51" s="108">
        <v>2</v>
      </c>
      <c r="T51" s="108"/>
      <c r="U51" s="108"/>
      <c r="V51" s="108"/>
      <c r="W51" s="108">
        <f t="shared" si="3"/>
        <v>13</v>
      </c>
      <c r="X51" s="108"/>
      <c r="Y51" s="108"/>
      <c r="Z51" s="108">
        <v>8</v>
      </c>
      <c r="AA51" s="108"/>
      <c r="AB51" s="108"/>
      <c r="AC51" s="108">
        <v>5</v>
      </c>
      <c r="AD51" s="108"/>
      <c r="AE51" s="108"/>
      <c r="AF51" s="108">
        <v>0</v>
      </c>
      <c r="AG51" s="108"/>
      <c r="AH51" s="108"/>
      <c r="AI51" s="108">
        <v>0</v>
      </c>
      <c r="AJ51" s="108"/>
      <c r="AK51" s="108"/>
      <c r="AL51" s="108">
        <v>13</v>
      </c>
      <c r="AM51" s="108"/>
      <c r="AN51" s="108"/>
    </row>
    <row r="52" spans="1:40" ht="30" hidden="1" customHeight="1" outlineLevel="1" x14ac:dyDescent="0.15">
      <c r="A52" s="109" t="s">
        <v>50</v>
      </c>
      <c r="B52" s="109"/>
      <c r="C52" s="109"/>
      <c r="D52" s="109"/>
      <c r="E52" s="109"/>
      <c r="F52" s="107">
        <v>1</v>
      </c>
      <c r="G52" s="107"/>
      <c r="H52" s="107"/>
      <c r="I52" s="107"/>
      <c r="J52" s="107"/>
      <c r="K52" s="108">
        <f t="shared" si="2"/>
        <v>14</v>
      </c>
      <c r="L52" s="108"/>
      <c r="M52" s="108"/>
      <c r="N52" s="108"/>
      <c r="O52" s="108">
        <v>10</v>
      </c>
      <c r="P52" s="108"/>
      <c r="Q52" s="108"/>
      <c r="R52" s="108"/>
      <c r="S52" s="108">
        <v>4</v>
      </c>
      <c r="T52" s="108"/>
      <c r="U52" s="108"/>
      <c r="V52" s="108"/>
      <c r="W52" s="108">
        <f t="shared" si="3"/>
        <v>248</v>
      </c>
      <c r="X52" s="108"/>
      <c r="Y52" s="108"/>
      <c r="Z52" s="108">
        <v>144</v>
      </c>
      <c r="AA52" s="108"/>
      <c r="AB52" s="108"/>
      <c r="AC52" s="108">
        <v>104</v>
      </c>
      <c r="AD52" s="108"/>
      <c r="AE52" s="108"/>
      <c r="AF52" s="108">
        <v>112</v>
      </c>
      <c r="AG52" s="108"/>
      <c r="AH52" s="108"/>
      <c r="AI52" s="108">
        <v>70</v>
      </c>
      <c r="AJ52" s="108"/>
      <c r="AK52" s="108"/>
      <c r="AL52" s="108">
        <v>66</v>
      </c>
      <c r="AM52" s="108"/>
      <c r="AN52" s="108"/>
    </row>
    <row r="53" spans="1:40" ht="27.95" hidden="1" customHeight="1" outlineLevel="1" x14ac:dyDescent="0.15">
      <c r="A53" s="98" t="s">
        <v>20</v>
      </c>
      <c r="B53" s="96"/>
      <c r="C53" s="96"/>
      <c r="D53" s="96"/>
      <c r="E53" s="97"/>
      <c r="F53" s="107">
        <f>SUM(F54:J55)</f>
        <v>2</v>
      </c>
      <c r="G53" s="108"/>
      <c r="H53" s="108"/>
      <c r="I53" s="108"/>
      <c r="J53" s="108"/>
      <c r="K53" s="108">
        <f t="shared" si="2"/>
        <v>60</v>
      </c>
      <c r="L53" s="108"/>
      <c r="M53" s="108"/>
      <c r="N53" s="108"/>
      <c r="O53" s="108">
        <f>SUM(O54:O55)</f>
        <v>43</v>
      </c>
      <c r="P53" s="108"/>
      <c r="Q53" s="108"/>
      <c r="R53" s="108"/>
      <c r="S53" s="108">
        <f>SUM(S54:S55)</f>
        <v>17</v>
      </c>
      <c r="T53" s="108"/>
      <c r="U53" s="108"/>
      <c r="V53" s="108"/>
      <c r="W53" s="108">
        <f t="shared" si="3"/>
        <v>550</v>
      </c>
      <c r="X53" s="108"/>
      <c r="Y53" s="108"/>
      <c r="Z53" s="108">
        <f>SUM(Z54:Z55)</f>
        <v>326</v>
      </c>
      <c r="AA53" s="108"/>
      <c r="AB53" s="108"/>
      <c r="AC53" s="108">
        <f>SUM(AC54:AC55)</f>
        <v>224</v>
      </c>
      <c r="AD53" s="108"/>
      <c r="AE53" s="108"/>
      <c r="AF53" s="108">
        <f>SUM(AF54:AF55)</f>
        <v>196</v>
      </c>
      <c r="AG53" s="108"/>
      <c r="AH53" s="108"/>
      <c r="AI53" s="108">
        <f>SUM(AI54:AI55)</f>
        <v>179</v>
      </c>
      <c r="AJ53" s="108"/>
      <c r="AK53" s="108"/>
      <c r="AL53" s="108">
        <f>SUM(AL54:AL55)</f>
        <v>175</v>
      </c>
      <c r="AM53" s="108"/>
      <c r="AN53" s="108"/>
    </row>
    <row r="54" spans="1:40" ht="30" hidden="1" customHeight="1" outlineLevel="1" x14ac:dyDescent="0.15">
      <c r="A54" s="111" t="s">
        <v>51</v>
      </c>
      <c r="B54" s="111"/>
      <c r="C54" s="111"/>
      <c r="D54" s="111"/>
      <c r="E54" s="112"/>
      <c r="F54" s="15">
        <v>1</v>
      </c>
      <c r="G54" s="16"/>
      <c r="H54" s="16"/>
      <c r="I54" s="16"/>
      <c r="J54" s="16"/>
      <c r="K54" s="16">
        <f t="shared" si="2"/>
        <v>45</v>
      </c>
      <c r="L54" s="16"/>
      <c r="M54" s="16"/>
      <c r="N54" s="16"/>
      <c r="O54" s="16">
        <v>32</v>
      </c>
      <c r="P54" s="16"/>
      <c r="Q54" s="16"/>
      <c r="R54" s="16"/>
      <c r="S54" s="16">
        <v>13</v>
      </c>
      <c r="T54" s="16"/>
      <c r="U54" s="16"/>
      <c r="V54" s="16"/>
      <c r="W54" s="16">
        <f t="shared" si="3"/>
        <v>288</v>
      </c>
      <c r="X54" s="16"/>
      <c r="Y54" s="16"/>
      <c r="Z54" s="16">
        <v>175</v>
      </c>
      <c r="AA54" s="16"/>
      <c r="AB54" s="16"/>
      <c r="AC54" s="16">
        <v>113</v>
      </c>
      <c r="AD54" s="16"/>
      <c r="AE54" s="16"/>
      <c r="AF54" s="16">
        <v>90</v>
      </c>
      <c r="AG54" s="16"/>
      <c r="AH54" s="16"/>
      <c r="AI54" s="16">
        <v>85</v>
      </c>
      <c r="AJ54" s="16"/>
      <c r="AK54" s="16"/>
      <c r="AL54" s="16">
        <v>113</v>
      </c>
      <c r="AM54" s="16"/>
      <c r="AN54" s="16"/>
    </row>
    <row r="55" spans="1:40" ht="30" hidden="1" customHeight="1" outlineLevel="1" x14ac:dyDescent="0.15">
      <c r="A55" s="109" t="s">
        <v>50</v>
      </c>
      <c r="B55" s="109"/>
      <c r="C55" s="109"/>
      <c r="D55" s="109"/>
      <c r="E55" s="110"/>
      <c r="F55" s="15">
        <v>1</v>
      </c>
      <c r="G55" s="16"/>
      <c r="H55" s="16"/>
      <c r="I55" s="16"/>
      <c r="J55" s="16"/>
      <c r="K55" s="16">
        <f t="shared" si="2"/>
        <v>15</v>
      </c>
      <c r="L55" s="16"/>
      <c r="M55" s="16"/>
      <c r="N55" s="16"/>
      <c r="O55" s="16">
        <v>11</v>
      </c>
      <c r="P55" s="16"/>
      <c r="Q55" s="16"/>
      <c r="R55" s="16"/>
      <c r="S55" s="16">
        <v>4</v>
      </c>
      <c r="T55" s="16"/>
      <c r="U55" s="16"/>
      <c r="V55" s="16"/>
      <c r="W55" s="108">
        <f t="shared" si="3"/>
        <v>262</v>
      </c>
      <c r="X55" s="108"/>
      <c r="Y55" s="108"/>
      <c r="Z55" s="108">
        <v>151</v>
      </c>
      <c r="AA55" s="108"/>
      <c r="AB55" s="108"/>
      <c r="AC55" s="108">
        <v>111</v>
      </c>
      <c r="AD55" s="108"/>
      <c r="AE55" s="108"/>
      <c r="AF55" s="108">
        <v>106</v>
      </c>
      <c r="AG55" s="108"/>
      <c r="AH55" s="108"/>
      <c r="AI55" s="108">
        <v>94</v>
      </c>
      <c r="AJ55" s="108"/>
      <c r="AK55" s="108"/>
      <c r="AL55" s="108">
        <v>62</v>
      </c>
      <c r="AM55" s="108"/>
      <c r="AN55" s="108"/>
    </row>
    <row r="56" spans="1:40" ht="27.95" hidden="1" customHeight="1" outlineLevel="1" x14ac:dyDescent="0.15">
      <c r="A56" s="98" t="s">
        <v>21</v>
      </c>
      <c r="B56" s="96"/>
      <c r="C56" s="96"/>
      <c r="D56" s="96"/>
      <c r="E56" s="97"/>
      <c r="F56" s="107">
        <f>SUM(F57:J58)</f>
        <v>2</v>
      </c>
      <c r="G56" s="108"/>
      <c r="H56" s="108"/>
      <c r="I56" s="108"/>
      <c r="J56" s="108"/>
      <c r="K56" s="108">
        <f t="shared" si="2"/>
        <v>62</v>
      </c>
      <c r="L56" s="108"/>
      <c r="M56" s="108"/>
      <c r="N56" s="108"/>
      <c r="O56" s="108">
        <f>SUM(O57:O58)</f>
        <v>46</v>
      </c>
      <c r="P56" s="108"/>
      <c r="Q56" s="108"/>
      <c r="R56" s="108"/>
      <c r="S56" s="108">
        <f>SUM(S57:S58)</f>
        <v>16</v>
      </c>
      <c r="T56" s="108"/>
      <c r="U56" s="108"/>
      <c r="V56" s="108"/>
      <c r="W56" s="108">
        <f t="shared" si="3"/>
        <v>537</v>
      </c>
      <c r="X56" s="108"/>
      <c r="Y56" s="108"/>
      <c r="Z56" s="108">
        <f>SUM(Z57:Z58)</f>
        <v>320</v>
      </c>
      <c r="AA56" s="108"/>
      <c r="AB56" s="108"/>
      <c r="AC56" s="108">
        <f>SUM(AC57:AC58)</f>
        <v>217</v>
      </c>
      <c r="AD56" s="108"/>
      <c r="AE56" s="108"/>
      <c r="AF56" s="108">
        <f>SUM(AF57:AF58)</f>
        <v>192</v>
      </c>
      <c r="AG56" s="108"/>
      <c r="AH56" s="108"/>
      <c r="AI56" s="108">
        <f>SUM(AI57:AI58)</f>
        <v>182</v>
      </c>
      <c r="AJ56" s="108"/>
      <c r="AK56" s="108"/>
      <c r="AL56" s="108">
        <f>SUM(AL57:AL58)</f>
        <v>163</v>
      </c>
      <c r="AM56" s="108"/>
      <c r="AN56" s="108"/>
    </row>
    <row r="57" spans="1:40" ht="30" hidden="1" customHeight="1" outlineLevel="1" x14ac:dyDescent="0.15">
      <c r="A57" s="111" t="s">
        <v>51</v>
      </c>
      <c r="B57" s="111"/>
      <c r="C57" s="111"/>
      <c r="D57" s="111"/>
      <c r="E57" s="112"/>
      <c r="F57" s="15">
        <v>1</v>
      </c>
      <c r="G57" s="16"/>
      <c r="H57" s="16"/>
      <c r="I57" s="16"/>
      <c r="J57" s="16"/>
      <c r="K57" s="16">
        <f t="shared" si="2"/>
        <v>47</v>
      </c>
      <c r="L57" s="16"/>
      <c r="M57" s="16"/>
      <c r="N57" s="16"/>
      <c r="O57" s="16">
        <v>35</v>
      </c>
      <c r="P57" s="16"/>
      <c r="Q57" s="16"/>
      <c r="R57" s="16"/>
      <c r="S57" s="16">
        <v>12</v>
      </c>
      <c r="T57" s="16"/>
      <c r="U57" s="16"/>
      <c r="V57" s="16"/>
      <c r="W57" s="16">
        <f t="shared" si="3"/>
        <v>250</v>
      </c>
      <c r="X57" s="16"/>
      <c r="Y57" s="16"/>
      <c r="Z57" s="16">
        <v>153</v>
      </c>
      <c r="AA57" s="16"/>
      <c r="AB57" s="16"/>
      <c r="AC57" s="16">
        <v>97</v>
      </c>
      <c r="AD57" s="16"/>
      <c r="AE57" s="16"/>
      <c r="AF57" s="16">
        <v>77</v>
      </c>
      <c r="AG57" s="16"/>
      <c r="AH57" s="16"/>
      <c r="AI57" s="16">
        <v>90</v>
      </c>
      <c r="AJ57" s="16"/>
      <c r="AK57" s="16"/>
      <c r="AL57" s="16">
        <v>83</v>
      </c>
      <c r="AM57" s="16"/>
      <c r="AN57" s="16"/>
    </row>
    <row r="58" spans="1:40" ht="30" hidden="1" customHeight="1" outlineLevel="1" x14ac:dyDescent="0.15">
      <c r="A58" s="109" t="s">
        <v>50</v>
      </c>
      <c r="B58" s="109"/>
      <c r="C58" s="109"/>
      <c r="D58" s="109"/>
      <c r="E58" s="109"/>
      <c r="F58" s="107">
        <v>1</v>
      </c>
      <c r="G58" s="107"/>
      <c r="H58" s="107"/>
      <c r="I58" s="107"/>
      <c r="J58" s="107"/>
      <c r="K58" s="108">
        <f t="shared" si="2"/>
        <v>15</v>
      </c>
      <c r="L58" s="108"/>
      <c r="M58" s="108"/>
      <c r="N58" s="108"/>
      <c r="O58" s="108">
        <v>11</v>
      </c>
      <c r="P58" s="108"/>
      <c r="Q58" s="108"/>
      <c r="R58" s="108"/>
      <c r="S58" s="108">
        <v>4</v>
      </c>
      <c r="T58" s="108"/>
      <c r="U58" s="108"/>
      <c r="V58" s="108"/>
      <c r="W58" s="108">
        <f t="shared" si="3"/>
        <v>287</v>
      </c>
      <c r="X58" s="108"/>
      <c r="Y58" s="108"/>
      <c r="Z58" s="108">
        <v>167</v>
      </c>
      <c r="AA58" s="108"/>
      <c r="AB58" s="108"/>
      <c r="AC58" s="108">
        <v>120</v>
      </c>
      <c r="AD58" s="108"/>
      <c r="AE58" s="108"/>
      <c r="AF58" s="108">
        <v>115</v>
      </c>
      <c r="AG58" s="108"/>
      <c r="AH58" s="108"/>
      <c r="AI58" s="108">
        <v>92</v>
      </c>
      <c r="AJ58" s="108"/>
      <c r="AK58" s="108"/>
      <c r="AL58" s="108">
        <v>80</v>
      </c>
      <c r="AM58" s="108"/>
      <c r="AN58" s="108"/>
    </row>
    <row r="59" spans="1:40" ht="27.95" hidden="1" customHeight="1" outlineLevel="1" x14ac:dyDescent="0.15">
      <c r="A59" s="98" t="s">
        <v>22</v>
      </c>
      <c r="B59" s="96"/>
      <c r="C59" s="96"/>
      <c r="D59" s="96"/>
      <c r="E59" s="97"/>
      <c r="F59" s="107">
        <f>SUM(F60:J61)</f>
        <v>2</v>
      </c>
      <c r="G59" s="108"/>
      <c r="H59" s="108"/>
      <c r="I59" s="108"/>
      <c r="J59" s="108"/>
      <c r="K59" s="108">
        <f>SUM(K60:N61)</f>
        <v>64</v>
      </c>
      <c r="L59" s="108"/>
      <c r="M59" s="108"/>
      <c r="N59" s="108"/>
      <c r="O59" s="108">
        <f>SUM(O60:R61)</f>
        <v>52</v>
      </c>
      <c r="P59" s="108"/>
      <c r="Q59" s="108"/>
      <c r="R59" s="108"/>
      <c r="S59" s="108">
        <f>SUM(S60:V61)</f>
        <v>12</v>
      </c>
      <c r="T59" s="108"/>
      <c r="U59" s="108"/>
      <c r="V59" s="108"/>
      <c r="W59" s="108">
        <f>SUM(W60:Y61)</f>
        <v>564</v>
      </c>
      <c r="X59" s="108"/>
      <c r="Y59" s="108"/>
      <c r="Z59" s="108">
        <f>SUM(Z60:AB61)</f>
        <v>330</v>
      </c>
      <c r="AA59" s="108"/>
      <c r="AB59" s="108"/>
      <c r="AC59" s="108">
        <f>SUM(AC60:AE61)</f>
        <v>234</v>
      </c>
      <c r="AD59" s="108"/>
      <c r="AE59" s="108"/>
      <c r="AF59" s="108">
        <f>SUM(AF60:AH61)</f>
        <v>218</v>
      </c>
      <c r="AG59" s="108"/>
      <c r="AH59" s="108"/>
      <c r="AI59" s="108">
        <f>SUM(AI60:AK61)</f>
        <v>171</v>
      </c>
      <c r="AJ59" s="108"/>
      <c r="AK59" s="108"/>
      <c r="AL59" s="108">
        <f>SUM(AL60:AN61)</f>
        <v>175</v>
      </c>
      <c r="AM59" s="108"/>
      <c r="AN59" s="108"/>
    </row>
    <row r="60" spans="1:40" ht="30" hidden="1" customHeight="1" outlineLevel="1" x14ac:dyDescent="0.15">
      <c r="A60" s="111" t="s">
        <v>51</v>
      </c>
      <c r="B60" s="111"/>
      <c r="C60" s="111"/>
      <c r="D60" s="111"/>
      <c r="E60" s="112"/>
      <c r="F60" s="107">
        <v>1</v>
      </c>
      <c r="G60" s="108"/>
      <c r="H60" s="108"/>
      <c r="I60" s="108"/>
      <c r="J60" s="108"/>
      <c r="K60" s="108">
        <f>SUM(O60:V60)</f>
        <v>48</v>
      </c>
      <c r="L60" s="108"/>
      <c r="M60" s="108"/>
      <c r="N60" s="108"/>
      <c r="O60" s="108">
        <v>39</v>
      </c>
      <c r="P60" s="108"/>
      <c r="Q60" s="108"/>
      <c r="R60" s="108"/>
      <c r="S60" s="108">
        <v>9</v>
      </c>
      <c r="T60" s="108"/>
      <c r="U60" s="108"/>
      <c r="V60" s="108"/>
      <c r="W60" s="16">
        <f>SUM(Z60:AE60)</f>
        <v>242</v>
      </c>
      <c r="X60" s="16"/>
      <c r="Y60" s="16"/>
      <c r="Z60" s="16">
        <v>152</v>
      </c>
      <c r="AA60" s="16"/>
      <c r="AB60" s="16"/>
      <c r="AC60" s="16">
        <v>90</v>
      </c>
      <c r="AD60" s="16"/>
      <c r="AE60" s="16"/>
      <c r="AF60" s="108">
        <v>76</v>
      </c>
      <c r="AG60" s="108"/>
      <c r="AH60" s="108"/>
      <c r="AI60" s="108">
        <v>76</v>
      </c>
      <c r="AJ60" s="108"/>
      <c r="AK60" s="108"/>
      <c r="AL60" s="108">
        <v>90</v>
      </c>
      <c r="AM60" s="108"/>
      <c r="AN60" s="108"/>
    </row>
    <row r="61" spans="1:40" ht="30" hidden="1" customHeight="1" outlineLevel="1" x14ac:dyDescent="0.15">
      <c r="A61" s="109" t="s">
        <v>50</v>
      </c>
      <c r="B61" s="109"/>
      <c r="C61" s="109"/>
      <c r="D61" s="109"/>
      <c r="E61" s="109"/>
      <c r="F61" s="107">
        <v>1</v>
      </c>
      <c r="G61" s="107"/>
      <c r="H61" s="107"/>
      <c r="I61" s="107"/>
      <c r="J61" s="107"/>
      <c r="K61" s="108">
        <f>SUM(O61:V61)</f>
        <v>16</v>
      </c>
      <c r="L61" s="108"/>
      <c r="M61" s="108"/>
      <c r="N61" s="108"/>
      <c r="O61" s="108">
        <v>13</v>
      </c>
      <c r="P61" s="108"/>
      <c r="Q61" s="108"/>
      <c r="R61" s="108"/>
      <c r="S61" s="108">
        <v>3</v>
      </c>
      <c r="T61" s="108"/>
      <c r="U61" s="108"/>
      <c r="V61" s="108"/>
      <c r="W61" s="108">
        <f>SUM(Z61:AE61)</f>
        <v>322</v>
      </c>
      <c r="X61" s="108"/>
      <c r="Y61" s="108"/>
      <c r="Z61" s="108">
        <v>178</v>
      </c>
      <c r="AA61" s="108"/>
      <c r="AB61" s="108"/>
      <c r="AC61" s="108">
        <v>144</v>
      </c>
      <c r="AD61" s="108"/>
      <c r="AE61" s="108"/>
      <c r="AF61" s="108">
        <v>142</v>
      </c>
      <c r="AG61" s="108"/>
      <c r="AH61" s="108"/>
      <c r="AI61" s="108">
        <v>95</v>
      </c>
      <c r="AJ61" s="108"/>
      <c r="AK61" s="108"/>
      <c r="AL61" s="108">
        <v>85</v>
      </c>
      <c r="AM61" s="108"/>
      <c r="AN61" s="108"/>
    </row>
    <row r="62" spans="1:40" ht="27.95" hidden="1" customHeight="1" outlineLevel="1" x14ac:dyDescent="0.15">
      <c r="A62" s="98" t="s">
        <v>52</v>
      </c>
      <c r="B62" s="96"/>
      <c r="C62" s="96"/>
      <c r="D62" s="96"/>
      <c r="E62" s="97"/>
      <c r="F62" s="107">
        <f>SUM(F63:J64)</f>
        <v>2</v>
      </c>
      <c r="G62" s="108"/>
      <c r="H62" s="108"/>
      <c r="I62" s="108"/>
      <c r="J62" s="108"/>
      <c r="K62" s="108">
        <f>SUM(K63:N64)</f>
        <v>70</v>
      </c>
      <c r="L62" s="108"/>
      <c r="M62" s="108"/>
      <c r="N62" s="108"/>
      <c r="O62" s="108">
        <f>SUM(O63:R64)</f>
        <v>42</v>
      </c>
      <c r="P62" s="108"/>
      <c r="Q62" s="108"/>
      <c r="R62" s="108"/>
      <c r="S62" s="108">
        <f>SUM(S63:V64)</f>
        <v>28</v>
      </c>
      <c r="T62" s="108"/>
      <c r="U62" s="108"/>
      <c r="V62" s="108"/>
      <c r="W62" s="108">
        <f>SUM(W63:Y64)</f>
        <v>539</v>
      </c>
      <c r="X62" s="108"/>
      <c r="Y62" s="108"/>
      <c r="Z62" s="108">
        <f>SUM(Z63:AB64)</f>
        <v>319</v>
      </c>
      <c r="AA62" s="108"/>
      <c r="AB62" s="108"/>
      <c r="AC62" s="108">
        <f>SUM(AC63:AE64)</f>
        <v>220</v>
      </c>
      <c r="AD62" s="108"/>
      <c r="AE62" s="108"/>
      <c r="AF62" s="108">
        <f>SUM(AF63:AH64)</f>
        <v>168</v>
      </c>
      <c r="AG62" s="108"/>
      <c r="AH62" s="108"/>
      <c r="AI62" s="108">
        <f>SUM(AI63:AK64)</f>
        <v>211</v>
      </c>
      <c r="AJ62" s="108"/>
      <c r="AK62" s="108"/>
      <c r="AL62" s="108">
        <f>SUM(AL63:AN64)</f>
        <v>160</v>
      </c>
      <c r="AM62" s="108"/>
      <c r="AN62" s="108"/>
    </row>
    <row r="63" spans="1:40" ht="27.95" hidden="1" customHeight="1" outlineLevel="1" x14ac:dyDescent="0.15">
      <c r="A63" s="111" t="s">
        <v>51</v>
      </c>
      <c r="B63" s="111"/>
      <c r="C63" s="111"/>
      <c r="D63" s="111"/>
      <c r="E63" s="112"/>
      <c r="F63" s="15">
        <v>1</v>
      </c>
      <c r="G63" s="16"/>
      <c r="H63" s="16"/>
      <c r="I63" s="16"/>
      <c r="J63" s="16"/>
      <c r="K63" s="16">
        <f>SUM(O63:V63)</f>
        <v>43</v>
      </c>
      <c r="L63" s="16"/>
      <c r="M63" s="16"/>
      <c r="N63" s="16"/>
      <c r="O63" s="16">
        <v>29</v>
      </c>
      <c r="P63" s="16"/>
      <c r="Q63" s="16"/>
      <c r="R63" s="16"/>
      <c r="S63" s="16">
        <v>14</v>
      </c>
      <c r="T63" s="16"/>
      <c r="U63" s="16"/>
      <c r="V63" s="16"/>
      <c r="W63" s="16">
        <f>SUM(Z63:AE63)</f>
        <v>233</v>
      </c>
      <c r="X63" s="16"/>
      <c r="Y63" s="16"/>
      <c r="Z63" s="16">
        <v>147</v>
      </c>
      <c r="AA63" s="16"/>
      <c r="AB63" s="16"/>
      <c r="AC63" s="16">
        <v>86</v>
      </c>
      <c r="AD63" s="16"/>
      <c r="AE63" s="16"/>
      <c r="AF63" s="108">
        <v>82</v>
      </c>
      <c r="AG63" s="108"/>
      <c r="AH63" s="108"/>
      <c r="AI63" s="108">
        <v>76</v>
      </c>
      <c r="AJ63" s="108"/>
      <c r="AK63" s="108"/>
      <c r="AL63" s="16">
        <v>75</v>
      </c>
      <c r="AM63" s="16"/>
      <c r="AN63" s="16"/>
    </row>
    <row r="64" spans="1:40" ht="27.95" hidden="1" customHeight="1" outlineLevel="1" x14ac:dyDescent="0.15">
      <c r="A64" s="109" t="s">
        <v>50</v>
      </c>
      <c r="B64" s="109"/>
      <c r="C64" s="109"/>
      <c r="D64" s="109"/>
      <c r="E64" s="110"/>
      <c r="F64" s="107">
        <v>1</v>
      </c>
      <c r="G64" s="108"/>
      <c r="H64" s="108"/>
      <c r="I64" s="108"/>
      <c r="J64" s="108"/>
      <c r="K64" s="108">
        <f>SUM(O64:V64)</f>
        <v>27</v>
      </c>
      <c r="L64" s="108"/>
      <c r="M64" s="108"/>
      <c r="N64" s="108"/>
      <c r="O64" s="108">
        <v>13</v>
      </c>
      <c r="P64" s="108"/>
      <c r="Q64" s="108"/>
      <c r="R64" s="108"/>
      <c r="S64" s="108">
        <v>14</v>
      </c>
      <c r="T64" s="108"/>
      <c r="U64" s="108"/>
      <c r="V64" s="108"/>
      <c r="W64" s="108">
        <f>SUM(Z64:AE64)</f>
        <v>306</v>
      </c>
      <c r="X64" s="108"/>
      <c r="Y64" s="108"/>
      <c r="Z64" s="108">
        <v>172</v>
      </c>
      <c r="AA64" s="108"/>
      <c r="AB64" s="108"/>
      <c r="AC64" s="108">
        <v>134</v>
      </c>
      <c r="AD64" s="108"/>
      <c r="AE64" s="108"/>
      <c r="AF64" s="108">
        <v>86</v>
      </c>
      <c r="AG64" s="108"/>
      <c r="AH64" s="108"/>
      <c r="AI64" s="108">
        <v>135</v>
      </c>
      <c r="AJ64" s="108"/>
      <c r="AK64" s="108"/>
      <c r="AL64" s="108">
        <v>85</v>
      </c>
      <c r="AM64" s="108"/>
      <c r="AN64" s="108"/>
    </row>
    <row r="65" spans="1:40" ht="27.95" customHeight="1" collapsed="1" x14ac:dyDescent="0.15">
      <c r="A65" s="98" t="s">
        <v>45</v>
      </c>
      <c r="B65" s="96"/>
      <c r="C65" s="96"/>
      <c r="D65" s="96"/>
      <c r="E65" s="97"/>
      <c r="F65" s="107">
        <f>SUM(F66:J67)</f>
        <v>2</v>
      </c>
      <c r="G65" s="108"/>
      <c r="H65" s="108"/>
      <c r="I65" s="108"/>
      <c r="J65" s="108"/>
      <c r="K65" s="108">
        <f>SUM(K66:N67)</f>
        <v>61</v>
      </c>
      <c r="L65" s="108"/>
      <c r="M65" s="108"/>
      <c r="N65" s="108"/>
      <c r="O65" s="108">
        <f>SUM(O66:R67)</f>
        <v>39</v>
      </c>
      <c r="P65" s="108"/>
      <c r="Q65" s="108"/>
      <c r="R65" s="108"/>
      <c r="S65" s="108">
        <f>SUM(S66:V67)</f>
        <v>22</v>
      </c>
      <c r="T65" s="108"/>
      <c r="U65" s="108"/>
      <c r="V65" s="108"/>
      <c r="W65" s="108">
        <f>SUM(W66:Y67)</f>
        <v>534</v>
      </c>
      <c r="X65" s="108"/>
      <c r="Y65" s="108"/>
      <c r="Z65" s="108">
        <f>SUM(Z66:AB67)</f>
        <v>320</v>
      </c>
      <c r="AA65" s="108"/>
      <c r="AB65" s="108"/>
      <c r="AC65" s="108">
        <f>SUM(AC66:AE67)</f>
        <v>214</v>
      </c>
      <c r="AD65" s="108"/>
      <c r="AE65" s="108"/>
      <c r="AF65" s="108">
        <f>SUM(AF66:AH67)</f>
        <v>175</v>
      </c>
      <c r="AG65" s="108"/>
      <c r="AH65" s="108"/>
      <c r="AI65" s="108">
        <f>SUM(AI66:AK67)</f>
        <v>157</v>
      </c>
      <c r="AJ65" s="108"/>
      <c r="AK65" s="108"/>
      <c r="AL65" s="108">
        <f>SUM(AL66:AN67)</f>
        <v>202</v>
      </c>
      <c r="AM65" s="108"/>
      <c r="AN65" s="108"/>
    </row>
    <row r="66" spans="1:40" ht="27.95" hidden="1" customHeight="1" outlineLevel="1" x14ac:dyDescent="0.15">
      <c r="A66" s="111" t="s">
        <v>51</v>
      </c>
      <c r="B66" s="111"/>
      <c r="C66" s="111"/>
      <c r="D66" s="111"/>
      <c r="E66" s="112"/>
      <c r="F66" s="107">
        <v>1</v>
      </c>
      <c r="G66" s="108"/>
      <c r="H66" s="108"/>
      <c r="I66" s="108"/>
      <c r="J66" s="108"/>
      <c r="K66" s="108">
        <f>SUM(O66:V66)</f>
        <v>43</v>
      </c>
      <c r="L66" s="108"/>
      <c r="M66" s="108"/>
      <c r="N66" s="108"/>
      <c r="O66" s="108">
        <v>25</v>
      </c>
      <c r="P66" s="108"/>
      <c r="Q66" s="108"/>
      <c r="R66" s="108"/>
      <c r="S66" s="108">
        <v>18</v>
      </c>
      <c r="T66" s="108"/>
      <c r="U66" s="108"/>
      <c r="V66" s="108"/>
      <c r="W66" s="108">
        <f>SUM(Z66:AE66)</f>
        <v>237</v>
      </c>
      <c r="X66" s="108"/>
      <c r="Y66" s="108"/>
      <c r="Z66" s="108">
        <v>150</v>
      </c>
      <c r="AA66" s="108"/>
      <c r="AB66" s="108"/>
      <c r="AC66" s="108">
        <v>87</v>
      </c>
      <c r="AD66" s="108"/>
      <c r="AE66" s="108"/>
      <c r="AF66" s="108">
        <v>79</v>
      </c>
      <c r="AG66" s="108"/>
      <c r="AH66" s="108"/>
      <c r="AI66" s="108">
        <v>82</v>
      </c>
      <c r="AJ66" s="108"/>
      <c r="AK66" s="108"/>
      <c r="AL66" s="108">
        <v>76</v>
      </c>
      <c r="AM66" s="108"/>
      <c r="AN66" s="108"/>
    </row>
    <row r="67" spans="1:40" ht="27.95" hidden="1" customHeight="1" outlineLevel="1" x14ac:dyDescent="0.15">
      <c r="A67" s="109" t="s">
        <v>50</v>
      </c>
      <c r="B67" s="109"/>
      <c r="C67" s="109"/>
      <c r="D67" s="109"/>
      <c r="E67" s="109"/>
      <c r="F67" s="107">
        <v>1</v>
      </c>
      <c r="G67" s="107"/>
      <c r="H67" s="107"/>
      <c r="I67" s="107"/>
      <c r="J67" s="107"/>
      <c r="K67" s="108">
        <f>SUM(O67:V67)</f>
        <v>18</v>
      </c>
      <c r="L67" s="108"/>
      <c r="M67" s="108"/>
      <c r="N67" s="108"/>
      <c r="O67" s="108">
        <v>14</v>
      </c>
      <c r="P67" s="108"/>
      <c r="Q67" s="108"/>
      <c r="R67" s="108"/>
      <c r="S67" s="108">
        <v>4</v>
      </c>
      <c r="T67" s="108"/>
      <c r="U67" s="108"/>
      <c r="V67" s="108"/>
      <c r="W67" s="108">
        <f>SUM(Z67:AE67)</f>
        <v>297</v>
      </c>
      <c r="X67" s="108"/>
      <c r="Y67" s="108"/>
      <c r="Z67" s="108">
        <v>170</v>
      </c>
      <c r="AA67" s="108"/>
      <c r="AB67" s="108"/>
      <c r="AC67" s="108">
        <v>127</v>
      </c>
      <c r="AD67" s="108"/>
      <c r="AE67" s="108"/>
      <c r="AF67" s="108">
        <v>96</v>
      </c>
      <c r="AG67" s="108"/>
      <c r="AH67" s="108"/>
      <c r="AI67" s="108">
        <v>75</v>
      </c>
      <c r="AJ67" s="108"/>
      <c r="AK67" s="108"/>
      <c r="AL67" s="108">
        <v>126</v>
      </c>
      <c r="AM67" s="108"/>
      <c r="AN67" s="108"/>
    </row>
    <row r="68" spans="1:40" ht="27.95" customHeight="1" collapsed="1" x14ac:dyDescent="0.15">
      <c r="A68" s="98" t="s">
        <v>25</v>
      </c>
      <c r="B68" s="96"/>
      <c r="C68" s="96"/>
      <c r="D68" s="96"/>
      <c r="E68" s="97"/>
      <c r="F68" s="107">
        <f>SUM(F69:J70)</f>
        <v>2</v>
      </c>
      <c r="G68" s="108"/>
      <c r="H68" s="108"/>
      <c r="I68" s="108"/>
      <c r="J68" s="108"/>
      <c r="K68" s="108">
        <f>SUM(K69:N70)</f>
        <v>74</v>
      </c>
      <c r="L68" s="108"/>
      <c r="M68" s="108"/>
      <c r="N68" s="108"/>
      <c r="O68" s="108">
        <f>SUM(O69:R70)</f>
        <v>51</v>
      </c>
      <c r="P68" s="108"/>
      <c r="Q68" s="108"/>
      <c r="R68" s="108"/>
      <c r="S68" s="108">
        <f>SUM(S69:V70)</f>
        <v>23</v>
      </c>
      <c r="T68" s="108"/>
      <c r="U68" s="108"/>
      <c r="V68" s="108"/>
      <c r="W68" s="108">
        <f>SUM(W69:Y70)</f>
        <v>511</v>
      </c>
      <c r="X68" s="108"/>
      <c r="Y68" s="108"/>
      <c r="Z68" s="108">
        <f>SUM(Z69:AB70)</f>
        <v>331</v>
      </c>
      <c r="AA68" s="108"/>
      <c r="AB68" s="108"/>
      <c r="AC68" s="108">
        <f>SUM(AC69:AE70)</f>
        <v>180</v>
      </c>
      <c r="AD68" s="108"/>
      <c r="AE68" s="108"/>
      <c r="AF68" s="108">
        <f>SUM(AF69:AH70)</f>
        <v>198</v>
      </c>
      <c r="AG68" s="108"/>
      <c r="AH68" s="108"/>
      <c r="AI68" s="108">
        <f>SUM(AI69:AK70)</f>
        <v>161</v>
      </c>
      <c r="AJ68" s="108"/>
      <c r="AK68" s="108"/>
      <c r="AL68" s="108">
        <f>SUM(AL69:AN70)</f>
        <v>152</v>
      </c>
      <c r="AM68" s="108"/>
      <c r="AN68" s="108"/>
    </row>
    <row r="69" spans="1:40" ht="27.95" hidden="1" customHeight="1" outlineLevel="1" x14ac:dyDescent="0.15">
      <c r="A69" s="111" t="s">
        <v>51</v>
      </c>
      <c r="B69" s="111"/>
      <c r="C69" s="111"/>
      <c r="D69" s="111"/>
      <c r="E69" s="112"/>
      <c r="F69" s="15">
        <v>1</v>
      </c>
      <c r="G69" s="16"/>
      <c r="H69" s="16"/>
      <c r="I69" s="16"/>
      <c r="J69" s="16"/>
      <c r="K69" s="16">
        <f>SUM(O69:V69)</f>
        <v>56</v>
      </c>
      <c r="L69" s="16"/>
      <c r="M69" s="16"/>
      <c r="N69" s="16"/>
      <c r="O69" s="16">
        <v>38</v>
      </c>
      <c r="P69" s="16"/>
      <c r="Q69" s="16"/>
      <c r="R69" s="16"/>
      <c r="S69" s="16">
        <v>18</v>
      </c>
      <c r="T69" s="16"/>
      <c r="U69" s="16"/>
      <c r="V69" s="16"/>
      <c r="W69" s="16">
        <f>SUM(Z69:AE69)</f>
        <v>238</v>
      </c>
      <c r="X69" s="16"/>
      <c r="Y69" s="16"/>
      <c r="Z69" s="16">
        <v>158</v>
      </c>
      <c r="AA69" s="16"/>
      <c r="AB69" s="16"/>
      <c r="AC69" s="108">
        <v>80</v>
      </c>
      <c r="AD69" s="108"/>
      <c r="AE69" s="108"/>
      <c r="AF69" s="108">
        <v>80</v>
      </c>
      <c r="AG69" s="108"/>
      <c r="AH69" s="108"/>
      <c r="AI69" s="108">
        <v>78</v>
      </c>
      <c r="AJ69" s="108"/>
      <c r="AK69" s="108"/>
      <c r="AL69" s="108">
        <v>80</v>
      </c>
      <c r="AM69" s="108"/>
      <c r="AN69" s="108"/>
    </row>
    <row r="70" spans="1:40" ht="27.95" hidden="1" customHeight="1" outlineLevel="1" x14ac:dyDescent="0.15">
      <c r="A70" s="109" t="s">
        <v>50</v>
      </c>
      <c r="B70" s="109"/>
      <c r="C70" s="109"/>
      <c r="D70" s="109"/>
      <c r="E70" s="110"/>
      <c r="F70" s="107">
        <v>1</v>
      </c>
      <c r="G70" s="108"/>
      <c r="H70" s="108"/>
      <c r="I70" s="108"/>
      <c r="J70" s="108"/>
      <c r="K70" s="108">
        <f>SUM(O70:V70)</f>
        <v>18</v>
      </c>
      <c r="L70" s="108"/>
      <c r="M70" s="108"/>
      <c r="N70" s="108"/>
      <c r="O70" s="108">
        <v>13</v>
      </c>
      <c r="P70" s="108"/>
      <c r="Q70" s="108"/>
      <c r="R70" s="108"/>
      <c r="S70" s="108">
        <v>5</v>
      </c>
      <c r="T70" s="108"/>
      <c r="U70" s="108"/>
      <c r="V70" s="108"/>
      <c r="W70" s="108">
        <f>SUM(Z70:AE70)</f>
        <v>273</v>
      </c>
      <c r="X70" s="108"/>
      <c r="Y70" s="108"/>
      <c r="Z70" s="108">
        <v>173</v>
      </c>
      <c r="AA70" s="108"/>
      <c r="AB70" s="108"/>
      <c r="AC70" s="108">
        <v>100</v>
      </c>
      <c r="AD70" s="108"/>
      <c r="AE70" s="108"/>
      <c r="AF70" s="108">
        <v>118</v>
      </c>
      <c r="AG70" s="108"/>
      <c r="AH70" s="108"/>
      <c r="AI70" s="108">
        <v>83</v>
      </c>
      <c r="AJ70" s="108"/>
      <c r="AK70" s="108"/>
      <c r="AL70" s="108">
        <v>72</v>
      </c>
      <c r="AM70" s="108"/>
      <c r="AN70" s="108"/>
    </row>
    <row r="71" spans="1:40" ht="27.95" customHeight="1" collapsed="1" x14ac:dyDescent="0.15">
      <c r="A71" s="98" t="s">
        <v>26</v>
      </c>
      <c r="B71" s="96"/>
      <c r="C71" s="96"/>
      <c r="D71" s="96"/>
      <c r="E71" s="97"/>
      <c r="F71" s="107">
        <f>SUM(F72:J73)</f>
        <v>2</v>
      </c>
      <c r="G71" s="108"/>
      <c r="H71" s="108"/>
      <c r="I71" s="108"/>
      <c r="J71" s="108"/>
      <c r="K71" s="108">
        <f>SUM(K72:N73)</f>
        <v>59</v>
      </c>
      <c r="L71" s="108"/>
      <c r="M71" s="108"/>
      <c r="N71" s="108"/>
      <c r="O71" s="108">
        <f>SUM(O72:R73)</f>
        <v>42</v>
      </c>
      <c r="P71" s="108"/>
      <c r="Q71" s="108"/>
      <c r="R71" s="108"/>
      <c r="S71" s="108">
        <f>SUM(S72:V73)</f>
        <v>17</v>
      </c>
      <c r="T71" s="108"/>
      <c r="U71" s="108"/>
      <c r="V71" s="108"/>
      <c r="W71" s="108">
        <f>SUM(W72:Y73)</f>
        <v>498</v>
      </c>
      <c r="X71" s="108"/>
      <c r="Y71" s="108"/>
      <c r="Z71" s="108">
        <f>SUM(Z72:AB73)</f>
        <v>331</v>
      </c>
      <c r="AA71" s="108"/>
      <c r="AB71" s="108"/>
      <c r="AC71" s="108">
        <f>SUM(AC72:AE73)</f>
        <v>167</v>
      </c>
      <c r="AD71" s="108"/>
      <c r="AE71" s="108"/>
      <c r="AF71" s="108">
        <f>SUM(AF72:AH73)</f>
        <v>143</v>
      </c>
      <c r="AG71" s="108"/>
      <c r="AH71" s="108"/>
      <c r="AI71" s="108">
        <f>SUM(AI72:AK73)</f>
        <v>171</v>
      </c>
      <c r="AJ71" s="108"/>
      <c r="AK71" s="108"/>
      <c r="AL71" s="108">
        <f>SUM(AL72:AN73)</f>
        <v>184</v>
      </c>
      <c r="AM71" s="108"/>
      <c r="AN71" s="108"/>
    </row>
    <row r="72" spans="1:40" ht="27.95" hidden="1" customHeight="1" outlineLevel="1" x14ac:dyDescent="0.15">
      <c r="A72" s="111" t="s">
        <v>51</v>
      </c>
      <c r="B72" s="111"/>
      <c r="C72" s="111"/>
      <c r="D72" s="111"/>
      <c r="E72" s="112"/>
      <c r="F72" s="107">
        <v>1</v>
      </c>
      <c r="G72" s="108"/>
      <c r="H72" s="108"/>
      <c r="I72" s="108"/>
      <c r="J72" s="108"/>
      <c r="K72" s="108">
        <f>SUM(O72:V72)</f>
        <v>39</v>
      </c>
      <c r="L72" s="108"/>
      <c r="M72" s="108"/>
      <c r="N72" s="108"/>
      <c r="O72" s="108">
        <v>27</v>
      </c>
      <c r="P72" s="108"/>
      <c r="Q72" s="108"/>
      <c r="R72" s="108"/>
      <c r="S72" s="108">
        <v>12</v>
      </c>
      <c r="T72" s="108"/>
      <c r="U72" s="108"/>
      <c r="V72" s="108"/>
      <c r="W72" s="108">
        <f>SUM(Z72:AE72)</f>
        <v>204</v>
      </c>
      <c r="X72" s="108"/>
      <c r="Y72" s="108"/>
      <c r="Z72" s="108">
        <v>138</v>
      </c>
      <c r="AA72" s="108"/>
      <c r="AB72" s="108"/>
      <c r="AC72" s="108">
        <v>66</v>
      </c>
      <c r="AD72" s="108"/>
      <c r="AE72" s="108"/>
      <c r="AF72" s="108">
        <v>51</v>
      </c>
      <c r="AG72" s="108"/>
      <c r="AH72" s="108"/>
      <c r="AI72" s="108">
        <v>76</v>
      </c>
      <c r="AJ72" s="108"/>
      <c r="AK72" s="108"/>
      <c r="AL72" s="108">
        <v>77</v>
      </c>
      <c r="AM72" s="108"/>
      <c r="AN72" s="108"/>
    </row>
    <row r="73" spans="1:40" ht="27.95" hidden="1" customHeight="1" outlineLevel="1" x14ac:dyDescent="0.15">
      <c r="A73" s="109" t="s">
        <v>50</v>
      </c>
      <c r="B73" s="109"/>
      <c r="C73" s="109"/>
      <c r="D73" s="109"/>
      <c r="E73" s="110"/>
      <c r="F73" s="107">
        <v>1</v>
      </c>
      <c r="G73" s="108"/>
      <c r="H73" s="108"/>
      <c r="I73" s="108"/>
      <c r="J73" s="108"/>
      <c r="K73" s="108">
        <f>SUM(O73:V73)</f>
        <v>20</v>
      </c>
      <c r="L73" s="108"/>
      <c r="M73" s="108"/>
      <c r="N73" s="108"/>
      <c r="O73" s="108">
        <f>14+1</f>
        <v>15</v>
      </c>
      <c r="P73" s="108"/>
      <c r="Q73" s="108"/>
      <c r="R73" s="108"/>
      <c r="S73" s="108">
        <v>5</v>
      </c>
      <c r="T73" s="108"/>
      <c r="U73" s="108"/>
      <c r="V73" s="108"/>
      <c r="W73" s="108">
        <f>SUM(Z73:AE73)</f>
        <v>294</v>
      </c>
      <c r="X73" s="108"/>
      <c r="Y73" s="108"/>
      <c r="Z73" s="108">
        <f>164+29</f>
        <v>193</v>
      </c>
      <c r="AA73" s="108"/>
      <c r="AB73" s="108"/>
      <c r="AC73" s="108">
        <f>85+16</f>
        <v>101</v>
      </c>
      <c r="AD73" s="108"/>
      <c r="AE73" s="108"/>
      <c r="AF73" s="108">
        <f>78+14</f>
        <v>92</v>
      </c>
      <c r="AG73" s="108"/>
      <c r="AH73" s="108"/>
      <c r="AI73" s="108">
        <f>82+13</f>
        <v>95</v>
      </c>
      <c r="AJ73" s="108"/>
      <c r="AK73" s="108"/>
      <c r="AL73" s="108">
        <f>89+18</f>
        <v>107</v>
      </c>
      <c r="AM73" s="108"/>
      <c r="AN73" s="108"/>
    </row>
    <row r="74" spans="1:40" ht="27.95" customHeight="1" collapsed="1" x14ac:dyDescent="0.15">
      <c r="A74" s="98" t="s">
        <v>27</v>
      </c>
      <c r="B74" s="96"/>
      <c r="C74" s="96"/>
      <c r="D74" s="96"/>
      <c r="E74" s="97"/>
      <c r="F74" s="107">
        <f>SUM(F75:J76)</f>
        <v>2</v>
      </c>
      <c r="G74" s="108"/>
      <c r="H74" s="108"/>
      <c r="I74" s="108"/>
      <c r="J74" s="108"/>
      <c r="K74" s="108">
        <f>SUM(K75:N76)</f>
        <v>64</v>
      </c>
      <c r="L74" s="108"/>
      <c r="M74" s="108"/>
      <c r="N74" s="108"/>
      <c r="O74" s="108">
        <f t="shared" ref="O74" si="4">SUM(O75:R76)</f>
        <v>38</v>
      </c>
      <c r="P74" s="108"/>
      <c r="Q74" s="108"/>
      <c r="R74" s="108"/>
      <c r="S74" s="108">
        <f>SUM(S75:V76)</f>
        <v>26</v>
      </c>
      <c r="T74" s="108"/>
      <c r="U74" s="108"/>
      <c r="V74" s="108"/>
      <c r="W74" s="108">
        <f>SUM(W75:Y76)</f>
        <v>483</v>
      </c>
      <c r="X74" s="108"/>
      <c r="Y74" s="108"/>
      <c r="Z74" s="108">
        <f t="shared" ref="Z74" si="5">SUM(Z75:AB76)</f>
        <v>319</v>
      </c>
      <c r="AA74" s="108"/>
      <c r="AB74" s="108"/>
      <c r="AC74" s="108">
        <f t="shared" ref="AC74" si="6">SUM(AC75:AE76)</f>
        <v>164</v>
      </c>
      <c r="AD74" s="108"/>
      <c r="AE74" s="108"/>
      <c r="AF74" s="108">
        <f t="shared" ref="AF74" si="7">SUM(AF75:AH76)</f>
        <v>188</v>
      </c>
      <c r="AG74" s="108"/>
      <c r="AH74" s="108"/>
      <c r="AI74" s="108">
        <f t="shared" ref="AI74" si="8">SUM(AI75:AK76)</f>
        <v>127</v>
      </c>
      <c r="AJ74" s="108"/>
      <c r="AK74" s="108"/>
      <c r="AL74" s="108">
        <f t="shared" ref="AL74" si="9">SUM(AL75:AN76)</f>
        <v>168</v>
      </c>
      <c r="AM74" s="108"/>
      <c r="AN74" s="108"/>
    </row>
    <row r="75" spans="1:40" ht="27.95" hidden="1" customHeight="1" outlineLevel="1" x14ac:dyDescent="0.15">
      <c r="A75" s="111" t="s">
        <v>51</v>
      </c>
      <c r="B75" s="111"/>
      <c r="C75" s="111"/>
      <c r="D75" s="111"/>
      <c r="E75" s="112"/>
      <c r="F75" s="107">
        <v>1</v>
      </c>
      <c r="G75" s="108"/>
      <c r="H75" s="108"/>
      <c r="I75" s="108"/>
      <c r="J75" s="108"/>
      <c r="K75" s="108">
        <f>SUM(O75:V75)</f>
        <v>36</v>
      </c>
      <c r="L75" s="108"/>
      <c r="M75" s="108"/>
      <c r="N75" s="108"/>
      <c r="O75" s="108">
        <v>24</v>
      </c>
      <c r="P75" s="108"/>
      <c r="Q75" s="108"/>
      <c r="R75" s="108"/>
      <c r="S75" s="108">
        <v>12</v>
      </c>
      <c r="T75" s="108"/>
      <c r="U75" s="108"/>
      <c r="V75" s="108"/>
      <c r="W75" s="108">
        <f>SUM(Z75:AE75)</f>
        <v>191</v>
      </c>
      <c r="X75" s="108"/>
      <c r="Y75" s="108"/>
      <c r="Z75" s="108">
        <v>137</v>
      </c>
      <c r="AA75" s="108"/>
      <c r="AB75" s="108"/>
      <c r="AC75" s="108">
        <v>54</v>
      </c>
      <c r="AD75" s="108"/>
      <c r="AE75" s="108"/>
      <c r="AF75" s="108">
        <v>65</v>
      </c>
      <c r="AG75" s="108"/>
      <c r="AH75" s="108"/>
      <c r="AI75" s="108">
        <v>50</v>
      </c>
      <c r="AJ75" s="108"/>
      <c r="AK75" s="108"/>
      <c r="AL75" s="108">
        <v>76</v>
      </c>
      <c r="AM75" s="108"/>
      <c r="AN75" s="108"/>
    </row>
    <row r="76" spans="1:40" ht="27.95" hidden="1" customHeight="1" outlineLevel="1" x14ac:dyDescent="0.15">
      <c r="A76" s="109" t="s">
        <v>50</v>
      </c>
      <c r="B76" s="109"/>
      <c r="C76" s="109"/>
      <c r="D76" s="109"/>
      <c r="E76" s="110"/>
      <c r="F76" s="107">
        <v>1</v>
      </c>
      <c r="G76" s="108"/>
      <c r="H76" s="108"/>
      <c r="I76" s="108"/>
      <c r="J76" s="108"/>
      <c r="K76" s="108">
        <f>SUM(O76:V76)</f>
        <v>28</v>
      </c>
      <c r="L76" s="108"/>
      <c r="M76" s="108"/>
      <c r="N76" s="108"/>
      <c r="O76" s="108">
        <f>1+13</f>
        <v>14</v>
      </c>
      <c r="P76" s="108"/>
      <c r="Q76" s="108"/>
      <c r="R76" s="108"/>
      <c r="S76" s="108">
        <v>14</v>
      </c>
      <c r="T76" s="108"/>
      <c r="U76" s="108"/>
      <c r="V76" s="108"/>
      <c r="W76" s="108">
        <f>SUM(Z76:AE76)</f>
        <v>292</v>
      </c>
      <c r="X76" s="108"/>
      <c r="Y76" s="108"/>
      <c r="Z76" s="108">
        <f>24+158</f>
        <v>182</v>
      </c>
      <c r="AA76" s="108"/>
      <c r="AB76" s="108"/>
      <c r="AC76" s="108">
        <f>13+97</f>
        <v>110</v>
      </c>
      <c r="AD76" s="108"/>
      <c r="AE76" s="108"/>
      <c r="AF76" s="108">
        <f>16+107</f>
        <v>123</v>
      </c>
      <c r="AG76" s="108"/>
      <c r="AH76" s="108"/>
      <c r="AI76" s="108">
        <f>8+69</f>
        <v>77</v>
      </c>
      <c r="AJ76" s="108"/>
      <c r="AK76" s="108"/>
      <c r="AL76" s="108">
        <f>13+79</f>
        <v>92</v>
      </c>
      <c r="AM76" s="108"/>
      <c r="AN76" s="108"/>
    </row>
    <row r="77" spans="1:40" ht="27.95" customHeight="1" collapsed="1" x14ac:dyDescent="0.15">
      <c r="A77" s="98" t="s">
        <v>28</v>
      </c>
      <c r="B77" s="96"/>
      <c r="C77" s="96"/>
      <c r="D77" s="96"/>
      <c r="E77" s="97"/>
      <c r="F77" s="107">
        <f>SUM(F78:J79)</f>
        <v>2</v>
      </c>
      <c r="G77" s="108"/>
      <c r="H77" s="108"/>
      <c r="I77" s="108"/>
      <c r="J77" s="108"/>
      <c r="K77" s="108">
        <v>59</v>
      </c>
      <c r="L77" s="108"/>
      <c r="M77" s="108"/>
      <c r="N77" s="108"/>
      <c r="O77" s="108">
        <v>42</v>
      </c>
      <c r="P77" s="108">
        <f>SUM(P78:T79)</f>
        <v>17</v>
      </c>
      <c r="Q77" s="108"/>
      <c r="R77" s="108"/>
      <c r="S77" s="108">
        <v>17</v>
      </c>
      <c r="T77" s="108"/>
      <c r="U77" s="108">
        <f>SUM(U78:Y79)</f>
        <v>530</v>
      </c>
      <c r="V77" s="108"/>
      <c r="W77" s="108">
        <v>530</v>
      </c>
      <c r="X77" s="108"/>
      <c r="Y77" s="108"/>
      <c r="Z77" s="113">
        <v>332</v>
      </c>
      <c r="AA77" s="113"/>
      <c r="AB77" s="113"/>
      <c r="AC77" s="113">
        <v>198</v>
      </c>
      <c r="AD77" s="113"/>
      <c r="AE77" s="113"/>
      <c r="AF77" s="108">
        <v>222</v>
      </c>
      <c r="AG77" s="108"/>
      <c r="AH77" s="108"/>
      <c r="AI77" s="113">
        <v>182</v>
      </c>
      <c r="AJ77" s="113"/>
      <c r="AK77" s="113"/>
      <c r="AL77" s="108">
        <v>127</v>
      </c>
      <c r="AM77" s="108"/>
      <c r="AN77" s="108"/>
    </row>
    <row r="78" spans="1:40" ht="27.95" hidden="1" customHeight="1" outlineLevel="1" x14ac:dyDescent="0.15">
      <c r="A78" s="111" t="s">
        <v>51</v>
      </c>
      <c r="B78" s="111"/>
      <c r="C78" s="111"/>
      <c r="D78" s="111"/>
      <c r="E78" s="112"/>
      <c r="F78" s="107">
        <v>1</v>
      </c>
      <c r="G78" s="108"/>
      <c r="H78" s="108"/>
      <c r="I78" s="108"/>
      <c r="J78" s="108"/>
      <c r="K78" s="108">
        <f>SUM(O78:V78)</f>
        <v>43</v>
      </c>
      <c r="L78" s="108"/>
      <c r="M78" s="108"/>
      <c r="N78" s="108"/>
      <c r="O78" s="108">
        <v>30</v>
      </c>
      <c r="P78" s="108"/>
      <c r="Q78" s="108"/>
      <c r="R78" s="108"/>
      <c r="S78" s="108">
        <v>13</v>
      </c>
      <c r="T78" s="108"/>
      <c r="U78" s="108"/>
      <c r="V78" s="108"/>
      <c r="W78" s="108">
        <f>SUM(Z78:AE78)</f>
        <v>175</v>
      </c>
      <c r="X78" s="108"/>
      <c r="Y78" s="108"/>
      <c r="Z78" s="108">
        <v>130</v>
      </c>
      <c r="AA78" s="108"/>
      <c r="AB78" s="108"/>
      <c r="AC78" s="108">
        <v>45</v>
      </c>
      <c r="AD78" s="108"/>
      <c r="AE78" s="108"/>
      <c r="AF78" s="108">
        <v>59</v>
      </c>
      <c r="AG78" s="108"/>
      <c r="AH78" s="108"/>
      <c r="AI78" s="108">
        <v>66</v>
      </c>
      <c r="AJ78" s="108"/>
      <c r="AK78" s="108"/>
      <c r="AL78" s="108">
        <v>50</v>
      </c>
      <c r="AM78" s="108"/>
      <c r="AN78" s="108"/>
    </row>
    <row r="79" spans="1:40" ht="27.95" hidden="1" customHeight="1" outlineLevel="1" x14ac:dyDescent="0.15">
      <c r="A79" s="109" t="s">
        <v>50</v>
      </c>
      <c r="B79" s="109"/>
      <c r="C79" s="109"/>
      <c r="D79" s="109"/>
      <c r="E79" s="110"/>
      <c r="F79" s="107">
        <v>1</v>
      </c>
      <c r="G79" s="108"/>
      <c r="H79" s="108"/>
      <c r="I79" s="108"/>
      <c r="J79" s="108"/>
      <c r="K79" s="108">
        <f>SUM(O79:V79)</f>
        <v>16</v>
      </c>
      <c r="L79" s="108"/>
      <c r="M79" s="108"/>
      <c r="N79" s="108"/>
      <c r="O79" s="108">
        <v>12</v>
      </c>
      <c r="P79" s="108"/>
      <c r="Q79" s="108"/>
      <c r="R79" s="108"/>
      <c r="S79" s="108">
        <v>4</v>
      </c>
      <c r="T79" s="108"/>
      <c r="U79" s="108"/>
      <c r="V79" s="108"/>
      <c r="W79" s="108">
        <f>SUM(Z79:AE79)</f>
        <v>355</v>
      </c>
      <c r="X79" s="108"/>
      <c r="Y79" s="108"/>
      <c r="Z79" s="108">
        <v>202</v>
      </c>
      <c r="AA79" s="108"/>
      <c r="AB79" s="108"/>
      <c r="AC79" s="108">
        <v>153</v>
      </c>
      <c r="AD79" s="108"/>
      <c r="AE79" s="108"/>
      <c r="AF79" s="108">
        <v>162</v>
      </c>
      <c r="AG79" s="108"/>
      <c r="AH79" s="108"/>
      <c r="AI79" s="108">
        <v>116</v>
      </c>
      <c r="AJ79" s="108"/>
      <c r="AK79" s="108"/>
      <c r="AL79" s="108">
        <v>77</v>
      </c>
      <c r="AM79" s="108"/>
      <c r="AN79" s="108"/>
    </row>
    <row r="80" spans="1:40" ht="27.95" customHeight="1" collapsed="1" x14ac:dyDescent="0.15">
      <c r="A80" s="98" t="s">
        <v>29</v>
      </c>
      <c r="B80" s="96"/>
      <c r="C80" s="96"/>
      <c r="D80" s="96"/>
      <c r="E80" s="97"/>
      <c r="F80" s="107">
        <f t="shared" ref="F80" si="10">SUM(F81:J82)</f>
        <v>2</v>
      </c>
      <c r="G80" s="108"/>
      <c r="H80" s="108"/>
      <c r="I80" s="108"/>
      <c r="J80" s="108"/>
      <c r="K80" s="108">
        <f t="shared" ref="K80:K82" si="11">SUM(O80:V80)</f>
        <v>59</v>
      </c>
      <c r="L80" s="108"/>
      <c r="M80" s="108"/>
      <c r="N80" s="108"/>
      <c r="O80" s="108">
        <f t="shared" ref="O80" si="12">SUM(O81:R82)</f>
        <v>42</v>
      </c>
      <c r="P80" s="108"/>
      <c r="Q80" s="108"/>
      <c r="R80" s="108"/>
      <c r="S80" s="108">
        <f t="shared" ref="S80" si="13">SUM(S81:V82)</f>
        <v>17</v>
      </c>
      <c r="T80" s="108"/>
      <c r="U80" s="108"/>
      <c r="V80" s="108"/>
      <c r="W80" s="108">
        <f t="shared" ref="W80:W82" si="14">SUM(Z80:AE80)</f>
        <v>530</v>
      </c>
      <c r="X80" s="108"/>
      <c r="Y80" s="108"/>
      <c r="Z80" s="113">
        <f t="shared" ref="Z80" si="15">SUM(Z81:AB82)</f>
        <v>332</v>
      </c>
      <c r="AA80" s="113"/>
      <c r="AB80" s="113"/>
      <c r="AC80" s="113">
        <f t="shared" ref="AC80" si="16">SUM(AC81:AE82)</f>
        <v>198</v>
      </c>
      <c r="AD80" s="113"/>
      <c r="AE80" s="113"/>
      <c r="AF80" s="113">
        <f t="shared" ref="AF80" si="17">SUM(AF81:AH82)</f>
        <v>221</v>
      </c>
      <c r="AG80" s="113"/>
      <c r="AH80" s="113"/>
      <c r="AI80" s="113">
        <f t="shared" ref="AI80" si="18">SUM(AI81:AK82)</f>
        <v>172</v>
      </c>
      <c r="AJ80" s="113"/>
      <c r="AK80" s="113"/>
      <c r="AL80" s="113">
        <f t="shared" ref="AL80" si="19">SUM(AL81:AN82)</f>
        <v>127</v>
      </c>
      <c r="AM80" s="113"/>
      <c r="AN80" s="113"/>
    </row>
    <row r="81" spans="1:58" ht="27.95" hidden="1" customHeight="1" outlineLevel="1" x14ac:dyDescent="0.15">
      <c r="A81" s="111" t="s">
        <v>51</v>
      </c>
      <c r="B81" s="111"/>
      <c r="C81" s="111"/>
      <c r="D81" s="111"/>
      <c r="E81" s="112"/>
      <c r="F81" s="114">
        <v>1</v>
      </c>
      <c r="G81" s="115"/>
      <c r="H81" s="115"/>
      <c r="I81" s="115"/>
      <c r="J81" s="115"/>
      <c r="K81" s="108">
        <f t="shared" si="11"/>
        <v>43</v>
      </c>
      <c r="L81" s="108"/>
      <c r="M81" s="108"/>
      <c r="N81" s="108"/>
      <c r="O81" s="115">
        <v>30</v>
      </c>
      <c r="P81" s="115"/>
      <c r="Q81" s="115"/>
      <c r="R81" s="115"/>
      <c r="S81" s="115">
        <v>13</v>
      </c>
      <c r="T81" s="115"/>
      <c r="U81" s="115"/>
      <c r="V81" s="115"/>
      <c r="W81" s="108">
        <f t="shared" si="14"/>
        <v>175</v>
      </c>
      <c r="X81" s="108"/>
      <c r="Y81" s="108"/>
      <c r="Z81" s="116">
        <v>130</v>
      </c>
      <c r="AA81" s="116"/>
      <c r="AB81" s="116"/>
      <c r="AC81" s="116">
        <v>45</v>
      </c>
      <c r="AD81" s="116"/>
      <c r="AE81" s="116"/>
      <c r="AF81" s="116">
        <v>59</v>
      </c>
      <c r="AG81" s="116"/>
      <c r="AH81" s="116"/>
      <c r="AI81" s="116">
        <v>66</v>
      </c>
      <c r="AJ81" s="116"/>
      <c r="AK81" s="116"/>
      <c r="AL81" s="116">
        <v>50</v>
      </c>
      <c r="AM81" s="116"/>
      <c r="AN81" s="116"/>
    </row>
    <row r="82" spans="1:58" ht="27.95" hidden="1" customHeight="1" outlineLevel="1" x14ac:dyDescent="0.15">
      <c r="A82" s="109" t="s">
        <v>50</v>
      </c>
      <c r="B82" s="109"/>
      <c r="C82" s="109"/>
      <c r="D82" s="109"/>
      <c r="E82" s="110"/>
      <c r="F82" s="114">
        <v>1</v>
      </c>
      <c r="G82" s="115"/>
      <c r="H82" s="115"/>
      <c r="I82" s="115"/>
      <c r="J82" s="115"/>
      <c r="K82" s="108">
        <f t="shared" si="11"/>
        <v>16</v>
      </c>
      <c r="L82" s="108"/>
      <c r="M82" s="108"/>
      <c r="N82" s="108"/>
      <c r="O82" s="115">
        <v>12</v>
      </c>
      <c r="P82" s="115"/>
      <c r="Q82" s="115"/>
      <c r="R82" s="115"/>
      <c r="S82" s="115">
        <v>4</v>
      </c>
      <c r="T82" s="115"/>
      <c r="U82" s="115"/>
      <c r="V82" s="115"/>
      <c r="W82" s="108">
        <f t="shared" si="14"/>
        <v>355</v>
      </c>
      <c r="X82" s="108"/>
      <c r="Y82" s="108"/>
      <c r="Z82" s="116">
        <v>202</v>
      </c>
      <c r="AA82" s="116"/>
      <c r="AB82" s="116"/>
      <c r="AC82" s="116">
        <v>153</v>
      </c>
      <c r="AD82" s="116"/>
      <c r="AE82" s="116"/>
      <c r="AF82" s="116">
        <v>162</v>
      </c>
      <c r="AG82" s="116"/>
      <c r="AH82" s="116"/>
      <c r="AI82" s="116">
        <v>106</v>
      </c>
      <c r="AJ82" s="116"/>
      <c r="AK82" s="116"/>
      <c r="AL82" s="116">
        <v>77</v>
      </c>
      <c r="AM82" s="116"/>
      <c r="AN82" s="116"/>
    </row>
    <row r="83" spans="1:58" ht="27.95" hidden="1" customHeight="1" outlineLevel="1" x14ac:dyDescent="0.15">
      <c r="A83" s="98" t="s">
        <v>53</v>
      </c>
      <c r="B83" s="98"/>
      <c r="C83" s="98"/>
      <c r="D83" s="98"/>
      <c r="E83" s="117"/>
      <c r="F83" s="114">
        <f>SUM(F84:J85)</f>
        <v>2</v>
      </c>
      <c r="G83" s="115"/>
      <c r="H83" s="115"/>
      <c r="I83" s="115"/>
      <c r="J83" s="115"/>
      <c r="K83" s="115">
        <f>SUM(K84:N85)</f>
        <v>54</v>
      </c>
      <c r="L83" s="115"/>
      <c r="M83" s="115"/>
      <c r="N83" s="115"/>
      <c r="O83" s="115">
        <f t="shared" ref="O83" si="20">SUM(O84:R85)</f>
        <v>39</v>
      </c>
      <c r="P83" s="115"/>
      <c r="Q83" s="115"/>
      <c r="R83" s="115"/>
      <c r="S83" s="115">
        <f t="shared" ref="S83" si="21">SUM(S84:V85)</f>
        <v>15</v>
      </c>
      <c r="T83" s="115"/>
      <c r="U83" s="115"/>
      <c r="V83" s="115"/>
      <c r="W83" s="115">
        <f>SUM(W84:Y85)</f>
        <v>420</v>
      </c>
      <c r="X83" s="115"/>
      <c r="Y83" s="115"/>
      <c r="Z83" s="116">
        <f>SUM(Z84:AB85)</f>
        <v>244</v>
      </c>
      <c r="AA83" s="116"/>
      <c r="AB83" s="116"/>
      <c r="AC83" s="116">
        <f t="shared" ref="AC83" si="22">SUM(AC84:AE85)</f>
        <v>176</v>
      </c>
      <c r="AD83" s="116"/>
      <c r="AE83" s="116"/>
      <c r="AF83" s="116">
        <f t="shared" ref="AF83" si="23">SUM(AF84:AH85)</f>
        <v>100</v>
      </c>
      <c r="AG83" s="116"/>
      <c r="AH83" s="116"/>
      <c r="AI83" s="116">
        <f t="shared" ref="AI83" si="24">SUM(AI84:AK85)</f>
        <v>149</v>
      </c>
      <c r="AJ83" s="116"/>
      <c r="AK83" s="116"/>
      <c r="AL83" s="116">
        <f t="shared" ref="AL83" si="25">SUM(AL84:AN85)</f>
        <v>171</v>
      </c>
      <c r="AM83" s="116"/>
      <c r="AN83" s="116"/>
    </row>
    <row r="84" spans="1:58" ht="27.95" hidden="1" customHeight="1" outlineLevel="1" x14ac:dyDescent="0.15">
      <c r="A84" s="111" t="s">
        <v>51</v>
      </c>
      <c r="B84" s="111"/>
      <c r="C84" s="111"/>
      <c r="D84" s="111"/>
      <c r="E84" s="112"/>
      <c r="F84" s="114">
        <v>1</v>
      </c>
      <c r="G84" s="115"/>
      <c r="H84" s="115"/>
      <c r="I84" s="115"/>
      <c r="J84" s="115"/>
      <c r="K84" s="108">
        <f t="shared" ref="K84:K85" si="26">SUM(O84:V84)</f>
        <v>37</v>
      </c>
      <c r="L84" s="108"/>
      <c r="M84" s="108"/>
      <c r="N84" s="108"/>
      <c r="O84" s="115">
        <v>27</v>
      </c>
      <c r="P84" s="115"/>
      <c r="Q84" s="115"/>
      <c r="R84" s="115"/>
      <c r="S84" s="115">
        <v>10</v>
      </c>
      <c r="T84" s="115"/>
      <c r="U84" s="115"/>
      <c r="V84" s="115"/>
      <c r="W84" s="108">
        <f t="shared" ref="W84:W85" si="27">SUM(Z84:AE84)</f>
        <v>156</v>
      </c>
      <c r="X84" s="108"/>
      <c r="Y84" s="108"/>
      <c r="Z84" s="115">
        <v>111</v>
      </c>
      <c r="AA84" s="115"/>
      <c r="AB84" s="115"/>
      <c r="AC84" s="115">
        <v>45</v>
      </c>
      <c r="AD84" s="115"/>
      <c r="AE84" s="115"/>
      <c r="AF84" s="115">
        <v>36</v>
      </c>
      <c r="AG84" s="115"/>
      <c r="AH84" s="115"/>
      <c r="AI84" s="115">
        <v>67</v>
      </c>
      <c r="AJ84" s="115"/>
      <c r="AK84" s="115"/>
      <c r="AL84" s="115">
        <v>53</v>
      </c>
      <c r="AM84" s="115"/>
      <c r="AN84" s="115"/>
    </row>
    <row r="85" spans="1:58" ht="27.95" hidden="1" customHeight="1" outlineLevel="1" x14ac:dyDescent="0.15">
      <c r="A85" s="109" t="s">
        <v>50</v>
      </c>
      <c r="B85" s="109"/>
      <c r="C85" s="109"/>
      <c r="D85" s="109"/>
      <c r="E85" s="110"/>
      <c r="F85" s="114">
        <v>1</v>
      </c>
      <c r="G85" s="115"/>
      <c r="H85" s="115"/>
      <c r="I85" s="115"/>
      <c r="J85" s="115"/>
      <c r="K85" s="108">
        <f t="shared" si="26"/>
        <v>17</v>
      </c>
      <c r="L85" s="108"/>
      <c r="M85" s="108"/>
      <c r="N85" s="108"/>
      <c r="O85" s="115">
        <v>12</v>
      </c>
      <c r="P85" s="115"/>
      <c r="Q85" s="115"/>
      <c r="R85" s="115"/>
      <c r="S85" s="115">
        <v>5</v>
      </c>
      <c r="T85" s="115"/>
      <c r="U85" s="115"/>
      <c r="V85" s="115"/>
      <c r="W85" s="108">
        <f t="shared" si="27"/>
        <v>264</v>
      </c>
      <c r="X85" s="108"/>
      <c r="Y85" s="108"/>
      <c r="Z85" s="115">
        <v>133</v>
      </c>
      <c r="AA85" s="115"/>
      <c r="AB85" s="115"/>
      <c r="AC85" s="115">
        <v>131</v>
      </c>
      <c r="AD85" s="115"/>
      <c r="AE85" s="115"/>
      <c r="AF85" s="115">
        <v>64</v>
      </c>
      <c r="AG85" s="115"/>
      <c r="AH85" s="115"/>
      <c r="AI85" s="115">
        <v>82</v>
      </c>
      <c r="AJ85" s="115"/>
      <c r="AK85" s="115"/>
      <c r="AL85" s="115">
        <v>118</v>
      </c>
      <c r="AM85" s="115"/>
      <c r="AN85" s="115"/>
    </row>
    <row r="86" spans="1:58" ht="15" customHeight="1" collapsed="1" thickBot="1" x14ac:dyDescent="0.2">
      <c r="A86" s="99"/>
      <c r="B86" s="99"/>
      <c r="C86" s="99"/>
      <c r="D86" s="99"/>
      <c r="E86" s="105"/>
      <c r="F86" s="118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</row>
    <row r="87" spans="1:58" ht="21" customHeight="1" x14ac:dyDescent="0.15">
      <c r="A87" s="10" t="s">
        <v>30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</row>
    <row r="88" spans="1:58" x14ac:dyDescent="0.15"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58" x14ac:dyDescent="0.15"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1:58" x14ac:dyDescent="0.15"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1:58" x14ac:dyDescent="0.15"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</row>
    <row r="92" spans="1:58" x14ac:dyDescent="0.15"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58" x14ac:dyDescent="0.15"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58" x14ac:dyDescent="0.15"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58" x14ac:dyDescent="0.15"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58" x14ac:dyDescent="0.15"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</row>
    <row r="97" spans="47:58" x14ac:dyDescent="0.15"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</row>
    <row r="98" spans="47:58" x14ac:dyDescent="0.15"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</row>
    <row r="99" spans="47:58" x14ac:dyDescent="0.15"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</row>
    <row r="100" spans="47:58" x14ac:dyDescent="0.15"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</row>
    <row r="101" spans="47:58" x14ac:dyDescent="0.15"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</row>
    <row r="102" spans="47:58" x14ac:dyDescent="0.15"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</row>
  </sheetData>
  <mergeCells count="761">
    <mergeCell ref="A86:E86"/>
    <mergeCell ref="F86:AN86"/>
    <mergeCell ref="W85:Y85"/>
    <mergeCell ref="Z85:AB85"/>
    <mergeCell ref="AC85:AE85"/>
    <mergeCell ref="AF85:AH85"/>
    <mergeCell ref="AI85:AK85"/>
    <mergeCell ref="AL85:AN85"/>
    <mergeCell ref="Z84:AB84"/>
    <mergeCell ref="AC84:AE84"/>
    <mergeCell ref="AF84:AH84"/>
    <mergeCell ref="AI84:AK84"/>
    <mergeCell ref="AL84:AN84"/>
    <mergeCell ref="A85:E85"/>
    <mergeCell ref="F85:J85"/>
    <mergeCell ref="K85:N85"/>
    <mergeCell ref="O85:R85"/>
    <mergeCell ref="S85:V85"/>
    <mergeCell ref="A84:E84"/>
    <mergeCell ref="F84:J84"/>
    <mergeCell ref="K84:N84"/>
    <mergeCell ref="O84:R84"/>
    <mergeCell ref="S84:V84"/>
    <mergeCell ref="W84:Y84"/>
    <mergeCell ref="W83:Y83"/>
    <mergeCell ref="Z83:AB83"/>
    <mergeCell ref="AC83:AE83"/>
    <mergeCell ref="AF83:AH83"/>
    <mergeCell ref="AI83:AK83"/>
    <mergeCell ref="AL83:AN83"/>
    <mergeCell ref="Z82:AB82"/>
    <mergeCell ref="AC82:AE82"/>
    <mergeCell ref="AF82:AH82"/>
    <mergeCell ref="AI82:AK82"/>
    <mergeCell ref="AL82:AN82"/>
    <mergeCell ref="W82:Y82"/>
    <mergeCell ref="A83:E83"/>
    <mergeCell ref="F83:J83"/>
    <mergeCell ref="K83:N83"/>
    <mergeCell ref="O83:R83"/>
    <mergeCell ref="S83:V83"/>
    <mergeCell ref="A82:E82"/>
    <mergeCell ref="F82:J82"/>
    <mergeCell ref="K82:N82"/>
    <mergeCell ref="O82:R82"/>
    <mergeCell ref="S82:V82"/>
    <mergeCell ref="W81:Y81"/>
    <mergeCell ref="Z81:AB81"/>
    <mergeCell ref="AC81:AE81"/>
    <mergeCell ref="AF81:AH81"/>
    <mergeCell ref="AI81:AK81"/>
    <mergeCell ref="AL81:AN81"/>
    <mergeCell ref="Z80:AB80"/>
    <mergeCell ref="AC80:AE80"/>
    <mergeCell ref="AF80:AH80"/>
    <mergeCell ref="AI80:AK80"/>
    <mergeCell ref="AL80:AN80"/>
    <mergeCell ref="W80:Y80"/>
    <mergeCell ref="A81:E81"/>
    <mergeCell ref="F81:J81"/>
    <mergeCell ref="K81:N81"/>
    <mergeCell ref="O81:R81"/>
    <mergeCell ref="S81:V81"/>
    <mergeCell ref="A80:E80"/>
    <mergeCell ref="F80:J80"/>
    <mergeCell ref="K80:N80"/>
    <mergeCell ref="O80:R80"/>
    <mergeCell ref="S80:V80"/>
    <mergeCell ref="W79:Y79"/>
    <mergeCell ref="Z79:AB79"/>
    <mergeCell ref="AC79:AE79"/>
    <mergeCell ref="AF79:AH79"/>
    <mergeCell ref="AI79:AK79"/>
    <mergeCell ref="AL79:AN79"/>
    <mergeCell ref="Z78:AB78"/>
    <mergeCell ref="AC78:AE78"/>
    <mergeCell ref="AF78:AH78"/>
    <mergeCell ref="AI78:AK78"/>
    <mergeCell ref="AL78:AN78"/>
    <mergeCell ref="W78:Y78"/>
    <mergeCell ref="A79:E79"/>
    <mergeCell ref="F79:J79"/>
    <mergeCell ref="K79:N79"/>
    <mergeCell ref="O79:R79"/>
    <mergeCell ref="S79:V79"/>
    <mergeCell ref="A78:E78"/>
    <mergeCell ref="F78:J78"/>
    <mergeCell ref="K78:N78"/>
    <mergeCell ref="O78:R78"/>
    <mergeCell ref="S78:V78"/>
    <mergeCell ref="W77:Y77"/>
    <mergeCell ref="Z77:AB77"/>
    <mergeCell ref="AC77:AE77"/>
    <mergeCell ref="AF77:AH77"/>
    <mergeCell ref="AI77:AK77"/>
    <mergeCell ref="AL77:AN77"/>
    <mergeCell ref="Z76:AB76"/>
    <mergeCell ref="AC76:AE76"/>
    <mergeCell ref="AF76:AH76"/>
    <mergeCell ref="AI76:AK76"/>
    <mergeCell ref="AL76:AN76"/>
    <mergeCell ref="W76:Y76"/>
    <mergeCell ref="A77:E77"/>
    <mergeCell ref="F77:J77"/>
    <mergeCell ref="K77:N77"/>
    <mergeCell ref="O77:R77"/>
    <mergeCell ref="S77:V77"/>
    <mergeCell ref="A76:E76"/>
    <mergeCell ref="F76:J76"/>
    <mergeCell ref="K76:N76"/>
    <mergeCell ref="O76:R76"/>
    <mergeCell ref="S76:V76"/>
    <mergeCell ref="W75:Y75"/>
    <mergeCell ref="Z75:AB75"/>
    <mergeCell ref="AC75:AE75"/>
    <mergeCell ref="AF75:AH75"/>
    <mergeCell ref="AI75:AK75"/>
    <mergeCell ref="AL75:AN75"/>
    <mergeCell ref="Z74:AB74"/>
    <mergeCell ref="AC74:AE74"/>
    <mergeCell ref="AF74:AH74"/>
    <mergeCell ref="AI74:AK74"/>
    <mergeCell ref="AL74:AN74"/>
    <mergeCell ref="W74:Y74"/>
    <mergeCell ref="A75:E75"/>
    <mergeCell ref="F75:J75"/>
    <mergeCell ref="K75:N75"/>
    <mergeCell ref="O75:R75"/>
    <mergeCell ref="S75:V75"/>
    <mergeCell ref="A74:E74"/>
    <mergeCell ref="F74:J74"/>
    <mergeCell ref="K74:N74"/>
    <mergeCell ref="O74:R74"/>
    <mergeCell ref="S74:V74"/>
    <mergeCell ref="W73:Y73"/>
    <mergeCell ref="Z73:AB73"/>
    <mergeCell ref="AC73:AE73"/>
    <mergeCell ref="AF73:AH73"/>
    <mergeCell ref="AI73:AK73"/>
    <mergeCell ref="AL73:AN73"/>
    <mergeCell ref="Z72:AB72"/>
    <mergeCell ref="AC72:AE72"/>
    <mergeCell ref="AF72:AH72"/>
    <mergeCell ref="AI72:AK72"/>
    <mergeCell ref="AL72:AN72"/>
    <mergeCell ref="W72:Y72"/>
    <mergeCell ref="A73:E73"/>
    <mergeCell ref="F73:J73"/>
    <mergeCell ref="K73:N73"/>
    <mergeCell ref="O73:R73"/>
    <mergeCell ref="S73:V73"/>
    <mergeCell ref="A72:E72"/>
    <mergeCell ref="F72:J72"/>
    <mergeCell ref="K72:N72"/>
    <mergeCell ref="O72:R72"/>
    <mergeCell ref="S72:V72"/>
    <mergeCell ref="W71:Y71"/>
    <mergeCell ref="Z71:AB71"/>
    <mergeCell ref="AC71:AE71"/>
    <mergeCell ref="AF71:AH71"/>
    <mergeCell ref="AI71:AK71"/>
    <mergeCell ref="AL71:AN71"/>
    <mergeCell ref="Z70:AB70"/>
    <mergeCell ref="AC70:AE70"/>
    <mergeCell ref="AF70:AH70"/>
    <mergeCell ref="AI70:AK70"/>
    <mergeCell ref="AL70:AN70"/>
    <mergeCell ref="W70:Y70"/>
    <mergeCell ref="A71:E71"/>
    <mergeCell ref="F71:J71"/>
    <mergeCell ref="K71:N71"/>
    <mergeCell ref="O71:R71"/>
    <mergeCell ref="S71:V71"/>
    <mergeCell ref="A70:E70"/>
    <mergeCell ref="F70:J70"/>
    <mergeCell ref="K70:N70"/>
    <mergeCell ref="O70:R70"/>
    <mergeCell ref="S70:V70"/>
    <mergeCell ref="Z68:AB68"/>
    <mergeCell ref="AC68:AE68"/>
    <mergeCell ref="AF68:AH68"/>
    <mergeCell ref="AI68:AK68"/>
    <mergeCell ref="AL68:AN68"/>
    <mergeCell ref="A69:E69"/>
    <mergeCell ref="AC69:AE69"/>
    <mergeCell ref="AF69:AH69"/>
    <mergeCell ref="AI69:AK69"/>
    <mergeCell ref="AL69:AN69"/>
    <mergeCell ref="A68:E68"/>
    <mergeCell ref="F68:J68"/>
    <mergeCell ref="K68:N68"/>
    <mergeCell ref="O68:R68"/>
    <mergeCell ref="S68:V68"/>
    <mergeCell ref="W68:Y68"/>
    <mergeCell ref="W67:Y67"/>
    <mergeCell ref="Z67:AB67"/>
    <mergeCell ref="AC67:AE67"/>
    <mergeCell ref="AF67:AH67"/>
    <mergeCell ref="AI67:AK67"/>
    <mergeCell ref="AL67:AN67"/>
    <mergeCell ref="Z66:AB66"/>
    <mergeCell ref="AC66:AE66"/>
    <mergeCell ref="AF66:AH66"/>
    <mergeCell ref="AI66:AK66"/>
    <mergeCell ref="AL66:AN66"/>
    <mergeCell ref="W66:Y66"/>
    <mergeCell ref="A67:E67"/>
    <mergeCell ref="F67:J67"/>
    <mergeCell ref="K67:N67"/>
    <mergeCell ref="O67:R67"/>
    <mergeCell ref="S67:V67"/>
    <mergeCell ref="A66:E66"/>
    <mergeCell ref="F66:J66"/>
    <mergeCell ref="K66:N66"/>
    <mergeCell ref="O66:R66"/>
    <mergeCell ref="S66:V66"/>
    <mergeCell ref="W65:Y65"/>
    <mergeCell ref="Z65:AB65"/>
    <mergeCell ref="AC65:AE65"/>
    <mergeCell ref="AF65:AH65"/>
    <mergeCell ref="AI65:AK65"/>
    <mergeCell ref="AL65:AN65"/>
    <mergeCell ref="Z64:AB64"/>
    <mergeCell ref="AC64:AE64"/>
    <mergeCell ref="AF64:AH64"/>
    <mergeCell ref="AI64:AK64"/>
    <mergeCell ref="AL64:AN64"/>
    <mergeCell ref="W64:Y64"/>
    <mergeCell ref="A65:E65"/>
    <mergeCell ref="F65:J65"/>
    <mergeCell ref="K65:N65"/>
    <mergeCell ref="O65:R65"/>
    <mergeCell ref="S65:V65"/>
    <mergeCell ref="A64:E64"/>
    <mergeCell ref="F64:J64"/>
    <mergeCell ref="K64:N64"/>
    <mergeCell ref="O64:R64"/>
    <mergeCell ref="S64:V64"/>
    <mergeCell ref="AC62:AE62"/>
    <mergeCell ref="AF62:AH62"/>
    <mergeCell ref="AI62:AK62"/>
    <mergeCell ref="AL62:AN62"/>
    <mergeCell ref="A63:E63"/>
    <mergeCell ref="AF63:AH63"/>
    <mergeCell ref="AI63:AK63"/>
    <mergeCell ref="AF61:AH61"/>
    <mergeCell ref="AI61:AK61"/>
    <mergeCell ref="AL61:AN61"/>
    <mergeCell ref="A62:E62"/>
    <mergeCell ref="F62:J62"/>
    <mergeCell ref="K62:N62"/>
    <mergeCell ref="O62:R62"/>
    <mergeCell ref="S62:V62"/>
    <mergeCell ref="W62:Y62"/>
    <mergeCell ref="Z62:AB62"/>
    <mergeCell ref="AI58:AK58"/>
    <mergeCell ref="AL58:AN58"/>
    <mergeCell ref="AI60:AK60"/>
    <mergeCell ref="AL60:AN60"/>
    <mergeCell ref="A61:E61"/>
    <mergeCell ref="F61:J61"/>
    <mergeCell ref="K61:N61"/>
    <mergeCell ref="O61:R61"/>
    <mergeCell ref="S61:V61"/>
    <mergeCell ref="W61:Y61"/>
    <mergeCell ref="Z61:AB61"/>
    <mergeCell ref="AC61:AE61"/>
    <mergeCell ref="A60:E60"/>
    <mergeCell ref="F60:J60"/>
    <mergeCell ref="K60:N60"/>
    <mergeCell ref="O60:R60"/>
    <mergeCell ref="S60:V60"/>
    <mergeCell ref="AF60:AH60"/>
    <mergeCell ref="A59:E59"/>
    <mergeCell ref="F59:J59"/>
    <mergeCell ref="K59:N59"/>
    <mergeCell ref="O59:R59"/>
    <mergeCell ref="S59:V59"/>
    <mergeCell ref="AF56:AH56"/>
    <mergeCell ref="AI56:AK56"/>
    <mergeCell ref="AL56:AN56"/>
    <mergeCell ref="A57:E57"/>
    <mergeCell ref="A58:E58"/>
    <mergeCell ref="F58:J58"/>
    <mergeCell ref="K58:N58"/>
    <mergeCell ref="O58:R58"/>
    <mergeCell ref="S58:V58"/>
    <mergeCell ref="W58:Y58"/>
    <mergeCell ref="W59:Y59"/>
    <mergeCell ref="Z59:AB59"/>
    <mergeCell ref="AC59:AE59"/>
    <mergeCell ref="AF59:AH59"/>
    <mergeCell ref="AI59:AK59"/>
    <mergeCell ref="AL59:AN59"/>
    <mergeCell ref="Z58:AB58"/>
    <mergeCell ref="AC58:AE58"/>
    <mergeCell ref="AF58:AH58"/>
    <mergeCell ref="AI55:AK55"/>
    <mergeCell ref="AL55:AN55"/>
    <mergeCell ref="A56:E56"/>
    <mergeCell ref="F56:J56"/>
    <mergeCell ref="K56:N56"/>
    <mergeCell ref="O56:R56"/>
    <mergeCell ref="S56:V56"/>
    <mergeCell ref="W56:Y56"/>
    <mergeCell ref="Z56:AB56"/>
    <mergeCell ref="AC56:AE56"/>
    <mergeCell ref="A54:E54"/>
    <mergeCell ref="A55:E55"/>
    <mergeCell ref="W55:Y55"/>
    <mergeCell ref="Z55:AB55"/>
    <mergeCell ref="AC55:AE55"/>
    <mergeCell ref="AF55:AH55"/>
    <mergeCell ref="W53:Y53"/>
    <mergeCell ref="Z53:AB53"/>
    <mergeCell ref="AC53:AE53"/>
    <mergeCell ref="AF53:AH53"/>
    <mergeCell ref="AI53:AK53"/>
    <mergeCell ref="AL53:AN53"/>
    <mergeCell ref="Z52:AB52"/>
    <mergeCell ref="AC52:AE52"/>
    <mergeCell ref="AF52:AH52"/>
    <mergeCell ref="AI52:AK52"/>
    <mergeCell ref="AL52:AN52"/>
    <mergeCell ref="A53:E53"/>
    <mergeCell ref="F53:J53"/>
    <mergeCell ref="K53:N53"/>
    <mergeCell ref="O53:R53"/>
    <mergeCell ref="S53:V53"/>
    <mergeCell ref="A52:E52"/>
    <mergeCell ref="F52:J52"/>
    <mergeCell ref="K52:N52"/>
    <mergeCell ref="O52:R52"/>
    <mergeCell ref="S52:V52"/>
    <mergeCell ref="W52:Y52"/>
    <mergeCell ref="W51:Y51"/>
    <mergeCell ref="Z51:AB51"/>
    <mergeCell ref="AC51:AE51"/>
    <mergeCell ref="AF51:AH51"/>
    <mergeCell ref="AI51:AK51"/>
    <mergeCell ref="AL51:AN51"/>
    <mergeCell ref="Z50:AB50"/>
    <mergeCell ref="AC50:AE50"/>
    <mergeCell ref="AF50:AH50"/>
    <mergeCell ref="AI50:AK50"/>
    <mergeCell ref="AL50:AN50"/>
    <mergeCell ref="W50:Y50"/>
    <mergeCell ref="A51:E51"/>
    <mergeCell ref="F51:J51"/>
    <mergeCell ref="K51:N51"/>
    <mergeCell ref="O51:R51"/>
    <mergeCell ref="S51:V51"/>
    <mergeCell ref="A50:E50"/>
    <mergeCell ref="F50:J50"/>
    <mergeCell ref="K50:N50"/>
    <mergeCell ref="O50:R50"/>
    <mergeCell ref="S50:V50"/>
    <mergeCell ref="Z48:AB48"/>
    <mergeCell ref="AC48:AE48"/>
    <mergeCell ref="AF48:AH48"/>
    <mergeCell ref="AI48:AK48"/>
    <mergeCell ref="AL48:AN48"/>
    <mergeCell ref="A49:E49"/>
    <mergeCell ref="A48:E48"/>
    <mergeCell ref="F48:J48"/>
    <mergeCell ref="K48:N48"/>
    <mergeCell ref="O48:R48"/>
    <mergeCell ref="S48:V48"/>
    <mergeCell ref="W48:Y48"/>
    <mergeCell ref="W47:Y47"/>
    <mergeCell ref="Z47:AB47"/>
    <mergeCell ref="AC47:AE47"/>
    <mergeCell ref="AF47:AH47"/>
    <mergeCell ref="AI47:AK47"/>
    <mergeCell ref="AL47:AN47"/>
    <mergeCell ref="Z46:AB46"/>
    <mergeCell ref="AC46:AE46"/>
    <mergeCell ref="AF46:AH46"/>
    <mergeCell ref="AI46:AK46"/>
    <mergeCell ref="AL46:AN46"/>
    <mergeCell ref="W46:Y46"/>
    <mergeCell ref="A47:E47"/>
    <mergeCell ref="F47:J47"/>
    <mergeCell ref="K47:N47"/>
    <mergeCell ref="O47:R47"/>
    <mergeCell ref="S47:V47"/>
    <mergeCell ref="A46:E46"/>
    <mergeCell ref="F46:J46"/>
    <mergeCell ref="K46:N46"/>
    <mergeCell ref="O46:R46"/>
    <mergeCell ref="S46:V46"/>
    <mergeCell ref="W45:Y45"/>
    <mergeCell ref="Z45:AB45"/>
    <mergeCell ref="AC45:AE45"/>
    <mergeCell ref="AF45:AH45"/>
    <mergeCell ref="AI45:AK45"/>
    <mergeCell ref="AL45:AN45"/>
    <mergeCell ref="A44:E44"/>
    <mergeCell ref="A45:E45"/>
    <mergeCell ref="F45:J45"/>
    <mergeCell ref="K45:N45"/>
    <mergeCell ref="O45:R45"/>
    <mergeCell ref="S45:V45"/>
    <mergeCell ref="W43:Y43"/>
    <mergeCell ref="Z43:AB43"/>
    <mergeCell ref="AC43:AE43"/>
    <mergeCell ref="AF43:AH43"/>
    <mergeCell ref="AI43:AK43"/>
    <mergeCell ref="AL43:AN43"/>
    <mergeCell ref="Z42:AB42"/>
    <mergeCell ref="AC42:AE42"/>
    <mergeCell ref="AF42:AH42"/>
    <mergeCell ref="AI42:AK42"/>
    <mergeCell ref="AL42:AN42"/>
    <mergeCell ref="W42:Y42"/>
    <mergeCell ref="A43:E43"/>
    <mergeCell ref="F43:J43"/>
    <mergeCell ref="K43:N43"/>
    <mergeCell ref="O43:R43"/>
    <mergeCell ref="S43:V43"/>
    <mergeCell ref="A42:E42"/>
    <mergeCell ref="F42:J42"/>
    <mergeCell ref="K42:N42"/>
    <mergeCell ref="O42:R42"/>
    <mergeCell ref="S42:V42"/>
    <mergeCell ref="W41:Y41"/>
    <mergeCell ref="Z41:AB41"/>
    <mergeCell ref="AC41:AE41"/>
    <mergeCell ref="AF41:AH41"/>
    <mergeCell ref="AI41:AK41"/>
    <mergeCell ref="AL41:AN41"/>
    <mergeCell ref="A40:E40"/>
    <mergeCell ref="A41:E41"/>
    <mergeCell ref="F41:J41"/>
    <mergeCell ref="K41:N41"/>
    <mergeCell ref="O41:R41"/>
    <mergeCell ref="S41:V41"/>
    <mergeCell ref="W39:Y39"/>
    <mergeCell ref="Z39:AB39"/>
    <mergeCell ref="AC39:AE39"/>
    <mergeCell ref="AF39:AH39"/>
    <mergeCell ref="AI39:AK39"/>
    <mergeCell ref="AL39:AN39"/>
    <mergeCell ref="Z38:AB38"/>
    <mergeCell ref="AC38:AE38"/>
    <mergeCell ref="AF38:AH38"/>
    <mergeCell ref="AI38:AK38"/>
    <mergeCell ref="AL38:AN38"/>
    <mergeCell ref="W38:Y38"/>
    <mergeCell ref="A39:E39"/>
    <mergeCell ref="F39:J39"/>
    <mergeCell ref="K39:N39"/>
    <mergeCell ref="O39:R39"/>
    <mergeCell ref="S39:V39"/>
    <mergeCell ref="A38:E38"/>
    <mergeCell ref="F38:J38"/>
    <mergeCell ref="K38:N38"/>
    <mergeCell ref="O38:R38"/>
    <mergeCell ref="S38:V38"/>
    <mergeCell ref="W37:Y37"/>
    <mergeCell ref="Z37:AB37"/>
    <mergeCell ref="AC37:AE37"/>
    <mergeCell ref="AF37:AH37"/>
    <mergeCell ref="AI37:AK37"/>
    <mergeCell ref="AL37:AN37"/>
    <mergeCell ref="A36:E36"/>
    <mergeCell ref="A37:E37"/>
    <mergeCell ref="F37:J37"/>
    <mergeCell ref="K37:N37"/>
    <mergeCell ref="O37:R37"/>
    <mergeCell ref="S37:V37"/>
    <mergeCell ref="W35:Y35"/>
    <mergeCell ref="Z35:AB35"/>
    <mergeCell ref="AC35:AE35"/>
    <mergeCell ref="AF35:AH35"/>
    <mergeCell ref="AI35:AK35"/>
    <mergeCell ref="AL35:AN35"/>
    <mergeCell ref="Z34:AB34"/>
    <mergeCell ref="AC34:AE34"/>
    <mergeCell ref="AF34:AH34"/>
    <mergeCell ref="AI34:AK34"/>
    <mergeCell ref="AL34:AN34"/>
    <mergeCell ref="W34:Y34"/>
    <mergeCell ref="A35:E35"/>
    <mergeCell ref="F35:J35"/>
    <mergeCell ref="K35:N35"/>
    <mergeCell ref="O35:R35"/>
    <mergeCell ref="S35:V35"/>
    <mergeCell ref="A34:E34"/>
    <mergeCell ref="F34:J34"/>
    <mergeCell ref="K34:N34"/>
    <mergeCell ref="O34:R34"/>
    <mergeCell ref="S34:V34"/>
    <mergeCell ref="AI29:AK29"/>
    <mergeCell ref="AL29:AN29"/>
    <mergeCell ref="A33:E33"/>
    <mergeCell ref="F33:J33"/>
    <mergeCell ref="K33:N33"/>
    <mergeCell ref="O33:R33"/>
    <mergeCell ref="S33:V33"/>
    <mergeCell ref="A32:E32"/>
    <mergeCell ref="F32:J32"/>
    <mergeCell ref="K32:N32"/>
    <mergeCell ref="O32:R32"/>
    <mergeCell ref="S32:V32"/>
    <mergeCell ref="W33:Y33"/>
    <mergeCell ref="Z33:AB33"/>
    <mergeCell ref="AC33:AE33"/>
    <mergeCell ref="AF33:AH33"/>
    <mergeCell ref="AI33:AK33"/>
    <mergeCell ref="AL33:AN33"/>
    <mergeCell ref="Z32:AB32"/>
    <mergeCell ref="AC32:AE32"/>
    <mergeCell ref="AF32:AH32"/>
    <mergeCell ref="AI32:AK32"/>
    <mergeCell ref="AL32:AN32"/>
    <mergeCell ref="W32:Y32"/>
    <mergeCell ref="A31:E31"/>
    <mergeCell ref="F31:J31"/>
    <mergeCell ref="K31:N31"/>
    <mergeCell ref="O31:R31"/>
    <mergeCell ref="S31:V31"/>
    <mergeCell ref="A26:AN26"/>
    <mergeCell ref="AG27:AN27"/>
    <mergeCell ref="A28:E29"/>
    <mergeCell ref="F28:J29"/>
    <mergeCell ref="K28:V28"/>
    <mergeCell ref="W28:AN28"/>
    <mergeCell ref="K29:N29"/>
    <mergeCell ref="O29:R29"/>
    <mergeCell ref="S29:V29"/>
    <mergeCell ref="W29:Y29"/>
    <mergeCell ref="W31:Y31"/>
    <mergeCell ref="Z31:AB31"/>
    <mergeCell ref="AC31:AE31"/>
    <mergeCell ref="AF31:AH31"/>
    <mergeCell ref="AI31:AK31"/>
    <mergeCell ref="AL31:AN31"/>
    <mergeCell ref="Z29:AB29"/>
    <mergeCell ref="AC29:AE29"/>
    <mergeCell ref="AF29:AH29"/>
    <mergeCell ref="W23:Y23"/>
    <mergeCell ref="Z23:AB23"/>
    <mergeCell ref="AC23:AE23"/>
    <mergeCell ref="AF23:AH23"/>
    <mergeCell ref="AI23:AK23"/>
    <mergeCell ref="AL23:AN23"/>
    <mergeCell ref="A23:E23"/>
    <mergeCell ref="F23:I23"/>
    <mergeCell ref="J23:M23"/>
    <mergeCell ref="N23:P23"/>
    <mergeCell ref="Q23:S23"/>
    <mergeCell ref="T23:V23"/>
    <mergeCell ref="W22:Y22"/>
    <mergeCell ref="Z22:AB22"/>
    <mergeCell ref="AC22:AE22"/>
    <mergeCell ref="AF22:AH22"/>
    <mergeCell ref="AI22:AK22"/>
    <mergeCell ref="AL22:AN22"/>
    <mergeCell ref="A22:E22"/>
    <mergeCell ref="F22:I22"/>
    <mergeCell ref="J22:M22"/>
    <mergeCell ref="N22:P22"/>
    <mergeCell ref="Q22:S22"/>
    <mergeCell ref="T22:V22"/>
    <mergeCell ref="W21:Y21"/>
    <mergeCell ref="Z21:AB21"/>
    <mergeCell ref="AC21:AE21"/>
    <mergeCell ref="AF21:AH21"/>
    <mergeCell ref="AI21:AK21"/>
    <mergeCell ref="AL21:AN21"/>
    <mergeCell ref="A21:E21"/>
    <mergeCell ref="F21:I21"/>
    <mergeCell ref="J21:M21"/>
    <mergeCell ref="N21:P21"/>
    <mergeCell ref="Q21:S21"/>
    <mergeCell ref="T21:V21"/>
    <mergeCell ref="W20:Y20"/>
    <mergeCell ref="Z20:AB20"/>
    <mergeCell ref="AC20:AE20"/>
    <mergeCell ref="AF20:AH20"/>
    <mergeCell ref="AI20:AK20"/>
    <mergeCell ref="AL20:AN20"/>
    <mergeCell ref="A20:E20"/>
    <mergeCell ref="F20:I20"/>
    <mergeCell ref="J20:M20"/>
    <mergeCell ref="N20:P20"/>
    <mergeCell ref="Q20:S20"/>
    <mergeCell ref="T20:V20"/>
    <mergeCell ref="W19:Y19"/>
    <mergeCell ref="Z19:AB19"/>
    <mergeCell ref="AC19:AE19"/>
    <mergeCell ref="AF19:AH19"/>
    <mergeCell ref="AI19:AK19"/>
    <mergeCell ref="AL19:AN19"/>
    <mergeCell ref="A19:E19"/>
    <mergeCell ref="F19:I19"/>
    <mergeCell ref="J19:M19"/>
    <mergeCell ref="N19:P19"/>
    <mergeCell ref="Q19:S19"/>
    <mergeCell ref="T19:V19"/>
    <mergeCell ref="W18:Y18"/>
    <mergeCell ref="Z18:AB18"/>
    <mergeCell ref="AC18:AE18"/>
    <mergeCell ref="AF18:AH18"/>
    <mergeCell ref="AI18:AK18"/>
    <mergeCell ref="AL18:AN18"/>
    <mergeCell ref="A18:E18"/>
    <mergeCell ref="F18:I18"/>
    <mergeCell ref="J18:M18"/>
    <mergeCell ref="N18:P18"/>
    <mergeCell ref="Q18:S18"/>
    <mergeCell ref="T18:V18"/>
    <mergeCell ref="W17:Y17"/>
    <mergeCell ref="Z17:AB17"/>
    <mergeCell ref="AC17:AE17"/>
    <mergeCell ref="AF17:AH17"/>
    <mergeCell ref="AI17:AK17"/>
    <mergeCell ref="AL17:AN17"/>
    <mergeCell ref="A17:E17"/>
    <mergeCell ref="F17:I17"/>
    <mergeCell ref="J17:M17"/>
    <mergeCell ref="N17:P17"/>
    <mergeCell ref="Q17:S17"/>
    <mergeCell ref="T17:V17"/>
    <mergeCell ref="W16:Y16"/>
    <mergeCell ref="Z16:AB16"/>
    <mergeCell ref="AC16:AE16"/>
    <mergeCell ref="AF16:AH16"/>
    <mergeCell ref="AI16:AK16"/>
    <mergeCell ref="AL16:AN16"/>
    <mergeCell ref="A16:E16"/>
    <mergeCell ref="F16:I16"/>
    <mergeCell ref="J16:M16"/>
    <mergeCell ref="N16:P16"/>
    <mergeCell ref="Q16:S16"/>
    <mergeCell ref="T16:V16"/>
    <mergeCell ref="W15:Y15"/>
    <mergeCell ref="Z15:AB15"/>
    <mergeCell ref="AC15:AE15"/>
    <mergeCell ref="AF15:AH15"/>
    <mergeCell ref="AI15:AK15"/>
    <mergeCell ref="AL15:AN15"/>
    <mergeCell ref="A15:E15"/>
    <mergeCell ref="F15:I15"/>
    <mergeCell ref="J15:M15"/>
    <mergeCell ref="N15:P15"/>
    <mergeCell ref="Q15:S15"/>
    <mergeCell ref="T15:V15"/>
    <mergeCell ref="W14:Y14"/>
    <mergeCell ref="Z14:AB14"/>
    <mergeCell ref="AC14:AE14"/>
    <mergeCell ref="AF14:AH14"/>
    <mergeCell ref="AI14:AK14"/>
    <mergeCell ref="AL14:AN14"/>
    <mergeCell ref="A14:E14"/>
    <mergeCell ref="F14:I14"/>
    <mergeCell ref="J14:M14"/>
    <mergeCell ref="N14:P14"/>
    <mergeCell ref="Q14:S14"/>
    <mergeCell ref="T14:V14"/>
    <mergeCell ref="W13:Y13"/>
    <mergeCell ref="Z13:AB13"/>
    <mergeCell ref="AC13:AE13"/>
    <mergeCell ref="AF13:AH13"/>
    <mergeCell ref="AI13:AK13"/>
    <mergeCell ref="AL13:AN13"/>
    <mergeCell ref="A13:E13"/>
    <mergeCell ref="F13:I13"/>
    <mergeCell ref="J13:M13"/>
    <mergeCell ref="N13:P13"/>
    <mergeCell ref="Q13:S13"/>
    <mergeCell ref="T13:V13"/>
    <mergeCell ref="W12:Y12"/>
    <mergeCell ref="Z12:AB12"/>
    <mergeCell ref="AC12:AE12"/>
    <mergeCell ref="AF12:AH12"/>
    <mergeCell ref="AI12:AK12"/>
    <mergeCell ref="AL12:AN12"/>
    <mergeCell ref="A12:E12"/>
    <mergeCell ref="F12:I12"/>
    <mergeCell ref="J12:M12"/>
    <mergeCell ref="N12:P12"/>
    <mergeCell ref="Q12:S12"/>
    <mergeCell ref="T12:V12"/>
    <mergeCell ref="W11:Y11"/>
    <mergeCell ref="Z11:AB11"/>
    <mergeCell ref="AC11:AE11"/>
    <mergeCell ref="AF11:AH11"/>
    <mergeCell ref="AI11:AK11"/>
    <mergeCell ref="AL11:AN11"/>
    <mergeCell ref="A11:E11"/>
    <mergeCell ref="F11:I11"/>
    <mergeCell ref="J11:M11"/>
    <mergeCell ref="N11:P11"/>
    <mergeCell ref="Q11:S11"/>
    <mergeCell ref="T11:V11"/>
    <mergeCell ref="W10:Y10"/>
    <mergeCell ref="Z10:AB10"/>
    <mergeCell ref="AC10:AE10"/>
    <mergeCell ref="AF10:AH10"/>
    <mergeCell ref="AI10:AK10"/>
    <mergeCell ref="AL10:AN10"/>
    <mergeCell ref="A10:E10"/>
    <mergeCell ref="F10:I10"/>
    <mergeCell ref="J10:M10"/>
    <mergeCell ref="N10:P10"/>
    <mergeCell ref="Q10:S10"/>
    <mergeCell ref="T10:V10"/>
    <mergeCell ref="W9:Y9"/>
    <mergeCell ref="Z9:AB9"/>
    <mergeCell ref="AC9:AE9"/>
    <mergeCell ref="AF9:AH9"/>
    <mergeCell ref="AI9:AK9"/>
    <mergeCell ref="AL9:AN9"/>
    <mergeCell ref="A9:E9"/>
    <mergeCell ref="F9:I9"/>
    <mergeCell ref="J9:M9"/>
    <mergeCell ref="N9:P9"/>
    <mergeCell ref="Q9:S9"/>
    <mergeCell ref="T9:V9"/>
    <mergeCell ref="W8:Y8"/>
    <mergeCell ref="Z8:AB8"/>
    <mergeCell ref="AC8:AE8"/>
    <mergeCell ref="AF8:AH8"/>
    <mergeCell ref="AI8:AK8"/>
    <mergeCell ref="AL8:AN8"/>
    <mergeCell ref="A8:E8"/>
    <mergeCell ref="F8:I8"/>
    <mergeCell ref="J8:M8"/>
    <mergeCell ref="N8:P8"/>
    <mergeCell ref="Q8:S8"/>
    <mergeCell ref="T8:V8"/>
    <mergeCell ref="W7:Y7"/>
    <mergeCell ref="Z7:AB7"/>
    <mergeCell ref="AC7:AE7"/>
    <mergeCell ref="AF7:AH7"/>
    <mergeCell ref="AI7:AK7"/>
    <mergeCell ref="AL7:AN7"/>
    <mergeCell ref="A7:E7"/>
    <mergeCell ref="F7:I7"/>
    <mergeCell ref="J7:M7"/>
    <mergeCell ref="N7:P7"/>
    <mergeCell ref="Q7:S7"/>
    <mergeCell ref="T7:V7"/>
    <mergeCell ref="W5:Y5"/>
    <mergeCell ref="Z5:AB5"/>
    <mergeCell ref="AC5:AE5"/>
    <mergeCell ref="AF5:AH5"/>
    <mergeCell ref="AI5:AK5"/>
    <mergeCell ref="AL5:AN5"/>
    <mergeCell ref="A2:AM2"/>
    <mergeCell ref="AG3:AN3"/>
    <mergeCell ref="A4:E5"/>
    <mergeCell ref="F4:I5"/>
    <mergeCell ref="J4:M5"/>
    <mergeCell ref="N4:V4"/>
    <mergeCell ref="W4:AN4"/>
    <mergeCell ref="N5:P5"/>
    <mergeCell ref="Q5:S5"/>
    <mergeCell ref="T5:V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D304-DCC3-4C86-B0DF-1D93788171EE}">
  <sheetPr>
    <tabColor rgb="FF00B0F0"/>
    <pageSetUpPr fitToPage="1"/>
  </sheetPr>
  <dimension ref="A1:CI72"/>
  <sheetViews>
    <sheetView view="pageBreakPreview" zoomScaleNormal="100" zoomScaleSheetLayoutView="100"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ColWidth="2" defaultRowHeight="13.5" outlineLevelRow="1" outlineLevelCol="1" x14ac:dyDescent="0.15"/>
  <cols>
    <col min="1" max="7" width="2" style="2" customWidth="1"/>
    <col min="8" max="8" width="5.625" style="2" hidden="1" customWidth="1" outlineLevel="1"/>
    <col min="9" max="9" width="2.625" style="2" hidden="1" customWidth="1" outlineLevel="1"/>
    <col min="10" max="10" width="5.625" style="2" hidden="1" customWidth="1" outlineLevel="1"/>
    <col min="11" max="11" width="2" style="2" customWidth="1" collapsed="1"/>
    <col min="12" max="13" width="2" style="2" customWidth="1"/>
    <col min="14" max="14" width="5.625" style="2" hidden="1" customWidth="1" outlineLevel="1"/>
    <col min="15" max="15" width="2.625" style="2" hidden="1" customWidth="1" outlineLevel="1"/>
    <col min="16" max="16" width="5.625" style="2" hidden="1" customWidth="1" outlineLevel="1"/>
    <col min="17" max="17" width="2" style="2" customWidth="1" collapsed="1"/>
    <col min="18" max="19" width="2" style="2" customWidth="1"/>
    <col min="20" max="20" width="5.625" style="2" hidden="1" customWidth="1" outlineLevel="1"/>
    <col min="21" max="21" width="2.625" style="2" hidden="1" customWidth="1" outlineLevel="1"/>
    <col min="22" max="22" width="5.625" style="2" hidden="1" customWidth="1" outlineLevel="1"/>
    <col min="23" max="23" width="2" style="2" customWidth="1" collapsed="1"/>
    <col min="24" max="25" width="2" style="2" customWidth="1"/>
    <col min="26" max="26" width="5.625" style="2" hidden="1" customWidth="1" outlineLevel="1"/>
    <col min="27" max="27" width="2.625" style="2" hidden="1" customWidth="1" outlineLevel="1"/>
    <col min="28" max="28" width="5.625" style="2" hidden="1" customWidth="1" outlineLevel="1"/>
    <col min="29" max="29" width="2" style="2" customWidth="1" collapsed="1"/>
    <col min="30" max="31" width="2" style="2" customWidth="1"/>
    <col min="32" max="32" width="5.625" style="2" hidden="1" customWidth="1" outlineLevel="1"/>
    <col min="33" max="33" width="2.625" style="2" hidden="1" customWidth="1" outlineLevel="1"/>
    <col min="34" max="34" width="5.625" style="2" hidden="1" customWidth="1" outlineLevel="1"/>
    <col min="35" max="35" width="2" style="2" customWidth="1" collapsed="1"/>
    <col min="36" max="37" width="2" style="2" customWidth="1"/>
    <col min="38" max="38" width="5.625" style="2" hidden="1" customWidth="1" outlineLevel="1"/>
    <col min="39" max="39" width="2.625" style="2" hidden="1" customWidth="1" outlineLevel="1"/>
    <col min="40" max="40" width="5.625" style="2" hidden="1" customWidth="1" outlineLevel="1"/>
    <col min="41" max="41" width="2" style="2" customWidth="1" collapsed="1"/>
    <col min="42" max="43" width="2" style="2" customWidth="1"/>
    <col min="44" max="44" width="5.625" style="2" hidden="1" customWidth="1" outlineLevel="1"/>
    <col min="45" max="45" width="2.625" style="2" hidden="1" customWidth="1" outlineLevel="1"/>
    <col min="46" max="46" width="5.625" style="2" hidden="1" customWidth="1" outlineLevel="1"/>
    <col min="47" max="47" width="2" style="2" customWidth="1" collapsed="1"/>
    <col min="48" max="49" width="2" style="2" customWidth="1"/>
    <col min="50" max="50" width="5.625" style="2" hidden="1" customWidth="1" outlineLevel="1"/>
    <col min="51" max="51" width="2.625" style="2" hidden="1" customWidth="1" outlineLevel="1"/>
    <col min="52" max="52" width="5.625" style="2" hidden="1" customWidth="1" outlineLevel="1"/>
    <col min="53" max="53" width="2" style="2" customWidth="1" collapsed="1"/>
    <col min="54" max="55" width="2" style="2" customWidth="1"/>
    <col min="56" max="56" width="5.625" style="2" hidden="1" customWidth="1" outlineLevel="1"/>
    <col min="57" max="57" width="2.625" style="2" hidden="1" customWidth="1" outlineLevel="1"/>
    <col min="58" max="58" width="5.625" style="2" hidden="1" customWidth="1" outlineLevel="1"/>
    <col min="59" max="59" width="2" style="2" customWidth="1" collapsed="1"/>
    <col min="60" max="61" width="2" style="2" customWidth="1"/>
    <col min="62" max="62" width="5.625" style="2" hidden="1" customWidth="1" outlineLevel="1"/>
    <col min="63" max="63" width="2.625" style="2" hidden="1" customWidth="1" outlineLevel="1"/>
    <col min="64" max="64" width="5.625" style="2" hidden="1" customWidth="1" outlineLevel="1"/>
    <col min="65" max="65" width="2" style="2" customWidth="1" collapsed="1"/>
    <col min="66" max="67" width="2" style="2" customWidth="1"/>
    <col min="68" max="68" width="5.625" style="2" hidden="1" customWidth="1" outlineLevel="1"/>
    <col min="69" max="69" width="2.625" style="2" hidden="1" customWidth="1" outlineLevel="1"/>
    <col min="70" max="70" width="5.625" style="2" hidden="1" customWidth="1" outlineLevel="1"/>
    <col min="71" max="71" width="2" style="2" customWidth="1" collapsed="1"/>
    <col min="72" max="73" width="2" style="2" customWidth="1"/>
    <col min="74" max="74" width="5.625" style="2" hidden="1" customWidth="1" outlineLevel="1"/>
    <col min="75" max="75" width="2.625" style="2" hidden="1" customWidth="1" outlineLevel="1"/>
    <col min="76" max="76" width="5.625" style="2" hidden="1" customWidth="1" outlineLevel="1"/>
    <col min="77" max="77" width="2" style="2" customWidth="1" collapsed="1"/>
    <col min="78" max="79" width="2" style="2" customWidth="1"/>
    <col min="80" max="80" width="5.625" style="2" hidden="1" customWidth="1" outlineLevel="1"/>
    <col min="81" max="81" width="2.625" style="2" hidden="1" customWidth="1" outlineLevel="1"/>
    <col min="82" max="82" width="5.625" style="2" hidden="1" customWidth="1" outlineLevel="1"/>
    <col min="83" max="83" width="4.125" style="2" customWidth="1" collapsed="1"/>
    <col min="84" max="84" width="5.625" style="2" hidden="1" customWidth="1" outlineLevel="1"/>
    <col min="85" max="85" width="2.625" style="2" hidden="1" customWidth="1" outlineLevel="1"/>
    <col min="86" max="86" width="5.625" style="2" hidden="1" customWidth="1" outlineLevel="1"/>
    <col min="87" max="87" width="2" style="2" collapsed="1"/>
    <col min="88" max="16384" width="2" style="2"/>
  </cols>
  <sheetData>
    <row r="1" spans="1:86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S1" s="1"/>
    </row>
    <row r="2" spans="1:86" ht="24.75" customHeight="1" x14ac:dyDescent="0.15">
      <c r="A2" s="78" t="s">
        <v>54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</row>
    <row r="3" spans="1:86" ht="20.100000000000001" customHeight="1" thickBot="1" x14ac:dyDescent="0.2">
      <c r="A3" s="2" t="s">
        <v>55</v>
      </c>
    </row>
    <row r="4" spans="1:86" x14ac:dyDescent="0.15">
      <c r="A4" s="123" t="s">
        <v>56</v>
      </c>
      <c r="B4" s="124"/>
      <c r="C4" s="124"/>
      <c r="D4" s="124"/>
      <c r="E4" s="127" t="s">
        <v>57</v>
      </c>
      <c r="F4" s="128"/>
      <c r="G4" s="129"/>
      <c r="H4" s="136" t="s">
        <v>58</v>
      </c>
      <c r="I4" s="137"/>
      <c r="J4" s="138"/>
      <c r="K4" s="139" t="s">
        <v>59</v>
      </c>
      <c r="L4" s="139"/>
      <c r="M4" s="139"/>
      <c r="N4" s="136" t="s">
        <v>58</v>
      </c>
      <c r="O4" s="137"/>
      <c r="P4" s="138"/>
      <c r="Q4" s="141" t="s">
        <v>60</v>
      </c>
      <c r="R4" s="141"/>
      <c r="S4" s="141"/>
      <c r="T4" s="136" t="s">
        <v>58</v>
      </c>
      <c r="U4" s="137"/>
      <c r="V4" s="138"/>
      <c r="W4" s="139" t="s">
        <v>61</v>
      </c>
      <c r="X4" s="139"/>
      <c r="Y4" s="139"/>
      <c r="Z4" s="136" t="s">
        <v>58</v>
      </c>
      <c r="AA4" s="137"/>
      <c r="AB4" s="138"/>
      <c r="AC4" s="141" t="s">
        <v>62</v>
      </c>
      <c r="AD4" s="141"/>
      <c r="AE4" s="141"/>
      <c r="AF4" s="136" t="s">
        <v>58</v>
      </c>
      <c r="AG4" s="137"/>
      <c r="AH4" s="138"/>
      <c r="AI4" s="141" t="s">
        <v>63</v>
      </c>
      <c r="AJ4" s="141"/>
      <c r="AK4" s="141"/>
      <c r="AL4" s="136" t="s">
        <v>58</v>
      </c>
      <c r="AM4" s="137"/>
      <c r="AN4" s="138"/>
      <c r="AO4" s="144" t="s">
        <v>64</v>
      </c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6"/>
      <c r="CC4" s="146"/>
      <c r="CD4" s="146"/>
      <c r="CE4" s="146"/>
      <c r="CF4" s="146"/>
      <c r="CG4" s="146"/>
      <c r="CH4" s="146"/>
    </row>
    <row r="5" spans="1:86" x14ac:dyDescent="0.15">
      <c r="A5" s="125"/>
      <c r="B5" s="126"/>
      <c r="C5" s="126"/>
      <c r="D5" s="126"/>
      <c r="E5" s="130"/>
      <c r="F5" s="131"/>
      <c r="G5" s="132"/>
      <c r="H5" s="119" t="s">
        <v>65</v>
      </c>
      <c r="I5" s="121" t="s">
        <v>66</v>
      </c>
      <c r="J5" s="119" t="s">
        <v>67</v>
      </c>
      <c r="K5" s="140"/>
      <c r="L5" s="140"/>
      <c r="M5" s="140"/>
      <c r="N5" s="119" t="s">
        <v>65</v>
      </c>
      <c r="O5" s="121" t="s">
        <v>66</v>
      </c>
      <c r="P5" s="119" t="s">
        <v>67</v>
      </c>
      <c r="Q5" s="142"/>
      <c r="R5" s="142"/>
      <c r="S5" s="142"/>
      <c r="T5" s="119" t="s">
        <v>65</v>
      </c>
      <c r="U5" s="121" t="s">
        <v>66</v>
      </c>
      <c r="V5" s="119" t="s">
        <v>67</v>
      </c>
      <c r="W5" s="140"/>
      <c r="X5" s="140"/>
      <c r="Y5" s="140"/>
      <c r="Z5" s="119" t="s">
        <v>65</v>
      </c>
      <c r="AA5" s="121" t="s">
        <v>66</v>
      </c>
      <c r="AB5" s="119" t="s">
        <v>67</v>
      </c>
      <c r="AC5" s="142"/>
      <c r="AD5" s="142"/>
      <c r="AE5" s="142"/>
      <c r="AF5" s="119" t="s">
        <v>65</v>
      </c>
      <c r="AG5" s="121" t="s">
        <v>66</v>
      </c>
      <c r="AH5" s="119" t="s">
        <v>67</v>
      </c>
      <c r="AI5" s="142"/>
      <c r="AJ5" s="142"/>
      <c r="AK5" s="142"/>
      <c r="AL5" s="119" t="s">
        <v>65</v>
      </c>
      <c r="AM5" s="121" t="s">
        <v>66</v>
      </c>
      <c r="AN5" s="119" t="s">
        <v>67</v>
      </c>
      <c r="AO5" s="143" t="s">
        <v>36</v>
      </c>
      <c r="AP5" s="143"/>
      <c r="AQ5" s="143"/>
      <c r="AR5" s="152" t="s">
        <v>58</v>
      </c>
      <c r="AS5" s="153"/>
      <c r="AT5" s="125"/>
      <c r="AU5" s="152" t="s">
        <v>68</v>
      </c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25"/>
      <c r="BS5" s="152" t="s">
        <v>69</v>
      </c>
      <c r="BT5" s="153"/>
      <c r="BU5" s="153"/>
      <c r="BV5" s="153"/>
      <c r="BW5" s="153"/>
      <c r="BX5" s="153"/>
      <c r="BY5" s="153"/>
      <c r="BZ5" s="153"/>
      <c r="CA5" s="153"/>
      <c r="CB5" s="154"/>
      <c r="CC5" s="154"/>
      <c r="CD5" s="154"/>
      <c r="CE5" s="154"/>
      <c r="CF5" s="154"/>
      <c r="CG5" s="154"/>
      <c r="CH5" s="154"/>
    </row>
    <row r="6" spans="1:86" ht="21" x14ac:dyDescent="0.15">
      <c r="A6" s="125"/>
      <c r="B6" s="126"/>
      <c r="C6" s="126"/>
      <c r="D6" s="126"/>
      <c r="E6" s="133"/>
      <c r="F6" s="134"/>
      <c r="G6" s="135"/>
      <c r="H6" s="120"/>
      <c r="I6" s="122"/>
      <c r="J6" s="120"/>
      <c r="K6" s="140"/>
      <c r="L6" s="140"/>
      <c r="M6" s="140"/>
      <c r="N6" s="120"/>
      <c r="O6" s="122"/>
      <c r="P6" s="120"/>
      <c r="Q6" s="142"/>
      <c r="R6" s="142"/>
      <c r="S6" s="142"/>
      <c r="T6" s="120"/>
      <c r="U6" s="122"/>
      <c r="V6" s="120"/>
      <c r="W6" s="140"/>
      <c r="X6" s="140"/>
      <c r="Y6" s="140"/>
      <c r="Z6" s="120"/>
      <c r="AA6" s="122"/>
      <c r="AB6" s="120"/>
      <c r="AC6" s="142"/>
      <c r="AD6" s="142"/>
      <c r="AE6" s="142"/>
      <c r="AF6" s="120"/>
      <c r="AG6" s="122"/>
      <c r="AH6" s="120"/>
      <c r="AI6" s="142"/>
      <c r="AJ6" s="142"/>
      <c r="AK6" s="142"/>
      <c r="AL6" s="120"/>
      <c r="AM6" s="122"/>
      <c r="AN6" s="120"/>
      <c r="AO6" s="143"/>
      <c r="AP6" s="143"/>
      <c r="AQ6" s="143"/>
      <c r="AR6" s="19" t="s">
        <v>65</v>
      </c>
      <c r="AS6" s="121" t="s">
        <v>66</v>
      </c>
      <c r="AT6" s="19" t="s">
        <v>67</v>
      </c>
      <c r="AU6" s="143" t="s">
        <v>70</v>
      </c>
      <c r="AV6" s="143"/>
      <c r="AW6" s="143"/>
      <c r="AX6" s="19" t="s">
        <v>65</v>
      </c>
      <c r="AY6" s="121" t="s">
        <v>66</v>
      </c>
      <c r="AZ6" s="19" t="s">
        <v>67</v>
      </c>
      <c r="BA6" s="143" t="s">
        <v>71</v>
      </c>
      <c r="BB6" s="143"/>
      <c r="BC6" s="143"/>
      <c r="BD6" s="19" t="s">
        <v>65</v>
      </c>
      <c r="BE6" s="121" t="s">
        <v>66</v>
      </c>
      <c r="BF6" s="19" t="s">
        <v>67</v>
      </c>
      <c r="BG6" s="143" t="s">
        <v>72</v>
      </c>
      <c r="BH6" s="143"/>
      <c r="BI6" s="143"/>
      <c r="BJ6" s="19" t="s">
        <v>65</v>
      </c>
      <c r="BK6" s="121" t="s">
        <v>66</v>
      </c>
      <c r="BL6" s="19" t="s">
        <v>67</v>
      </c>
      <c r="BM6" s="150" t="s">
        <v>73</v>
      </c>
      <c r="BN6" s="150"/>
      <c r="BO6" s="150"/>
      <c r="BP6" s="19" t="s">
        <v>65</v>
      </c>
      <c r="BQ6" s="121" t="s">
        <v>66</v>
      </c>
      <c r="BR6" s="19" t="s">
        <v>67</v>
      </c>
      <c r="BS6" s="143" t="s">
        <v>74</v>
      </c>
      <c r="BT6" s="143"/>
      <c r="BU6" s="151"/>
      <c r="BV6" s="19" t="s">
        <v>65</v>
      </c>
      <c r="BW6" s="121" t="s">
        <v>66</v>
      </c>
      <c r="BX6" s="19" t="s">
        <v>67</v>
      </c>
      <c r="BY6" s="143" t="s">
        <v>75</v>
      </c>
      <c r="BZ6" s="143"/>
      <c r="CA6" s="143"/>
      <c r="CB6" s="19" t="s">
        <v>65</v>
      </c>
      <c r="CC6" s="121" t="s">
        <v>66</v>
      </c>
      <c r="CD6" s="19" t="s">
        <v>67</v>
      </c>
      <c r="CE6" s="18" t="s">
        <v>76</v>
      </c>
      <c r="CF6" s="19" t="s">
        <v>65</v>
      </c>
      <c r="CG6" s="121" t="s">
        <v>66</v>
      </c>
      <c r="CH6" s="20" t="s">
        <v>67</v>
      </c>
    </row>
    <row r="7" spans="1:86" x14ac:dyDescent="0.15">
      <c r="A7" s="21"/>
      <c r="B7" s="21"/>
      <c r="C7" s="21"/>
      <c r="D7" s="22"/>
      <c r="E7" s="17"/>
      <c r="F7" s="17"/>
      <c r="G7" s="17"/>
      <c r="H7" s="23"/>
      <c r="I7" s="23"/>
      <c r="J7" s="23"/>
      <c r="K7" s="24"/>
      <c r="L7" s="24"/>
      <c r="M7" s="24"/>
      <c r="N7" s="23"/>
      <c r="O7" s="23"/>
      <c r="P7" s="23"/>
      <c r="Q7" s="17"/>
      <c r="R7" s="17"/>
      <c r="S7" s="17"/>
      <c r="T7" s="23"/>
      <c r="U7" s="23"/>
      <c r="V7" s="23"/>
      <c r="W7" s="24"/>
      <c r="X7" s="24"/>
      <c r="Y7" s="24"/>
      <c r="Z7" s="23"/>
      <c r="AA7" s="23"/>
      <c r="AB7" s="23"/>
      <c r="AC7" s="17"/>
      <c r="AD7" s="17"/>
      <c r="AE7" s="17"/>
      <c r="AF7" s="23"/>
      <c r="AG7" s="23"/>
      <c r="AH7" s="23"/>
      <c r="AI7" s="17"/>
      <c r="AJ7" s="17"/>
      <c r="AK7" s="17"/>
      <c r="AL7" s="23"/>
      <c r="AM7" s="23"/>
      <c r="AN7" s="23"/>
      <c r="AO7" s="25"/>
      <c r="AP7" s="25"/>
      <c r="AQ7" s="25"/>
      <c r="AR7" s="25"/>
      <c r="AS7" s="122"/>
      <c r="AT7" s="25"/>
      <c r="AU7" s="25"/>
      <c r="AV7" s="25"/>
      <c r="AW7" s="25"/>
      <c r="AX7" s="25"/>
      <c r="AY7" s="122"/>
      <c r="AZ7" s="25"/>
      <c r="BA7" s="25"/>
      <c r="BB7" s="25"/>
      <c r="BC7" s="25"/>
      <c r="BD7" s="25"/>
      <c r="BE7" s="122"/>
      <c r="BF7" s="25"/>
      <c r="BG7" s="25"/>
      <c r="BH7" s="25"/>
      <c r="BI7" s="25"/>
      <c r="BJ7" s="25"/>
      <c r="BK7" s="122"/>
      <c r="BL7" s="25"/>
      <c r="BM7" s="26"/>
      <c r="BN7" s="26"/>
      <c r="BO7" s="26"/>
      <c r="BP7" s="25"/>
      <c r="BQ7" s="122"/>
      <c r="BR7" s="25"/>
      <c r="BS7" s="25"/>
      <c r="BT7" s="25"/>
      <c r="BU7" s="25"/>
      <c r="BV7" s="25"/>
      <c r="BW7" s="122"/>
      <c r="BX7" s="25"/>
      <c r="BY7" s="25"/>
      <c r="BZ7" s="25"/>
      <c r="CA7" s="25"/>
      <c r="CB7" s="25"/>
      <c r="CC7" s="122"/>
      <c r="CD7" s="25"/>
      <c r="CE7" s="17"/>
      <c r="CF7" s="25"/>
      <c r="CG7" s="122"/>
      <c r="CH7" s="25"/>
    </row>
    <row r="8" spans="1:86" ht="24.75" hidden="1" customHeight="1" outlineLevel="1" x14ac:dyDescent="0.15">
      <c r="A8" s="147" t="s">
        <v>77</v>
      </c>
      <c r="B8" s="147"/>
      <c r="C8" s="147"/>
      <c r="D8" s="148"/>
      <c r="E8" s="149" t="s">
        <v>78</v>
      </c>
      <c r="F8" s="149"/>
      <c r="G8" s="149"/>
      <c r="H8" s="29" t="e">
        <f>H9+H10</f>
        <v>#VALUE!</v>
      </c>
      <c r="I8" s="29">
        <f>I9+I10</f>
        <v>37</v>
      </c>
      <c r="J8" s="29">
        <f>J9+J10</f>
        <v>60</v>
      </c>
      <c r="K8" s="149" t="s">
        <v>78</v>
      </c>
      <c r="L8" s="149"/>
      <c r="M8" s="149"/>
      <c r="N8" s="29" t="e">
        <f>N9+N10</f>
        <v>#VALUE!</v>
      </c>
      <c r="O8" s="29">
        <f>O9+O10</f>
        <v>30</v>
      </c>
      <c r="P8" s="29">
        <f>P9+P10</f>
        <v>21</v>
      </c>
      <c r="Q8" s="149" t="s">
        <v>78</v>
      </c>
      <c r="R8" s="149"/>
      <c r="S8" s="149"/>
      <c r="T8" s="29" t="e">
        <f>T9+T10</f>
        <v>#VALUE!</v>
      </c>
      <c r="U8" s="29">
        <f>U9+U10</f>
        <v>0</v>
      </c>
      <c r="V8" s="29">
        <f>V9+V10</f>
        <v>1</v>
      </c>
      <c r="W8" s="149" t="s">
        <v>78</v>
      </c>
      <c r="X8" s="149"/>
      <c r="Y8" s="149"/>
      <c r="Z8" s="29" t="e">
        <f>Z9+Z10</f>
        <v>#VALUE!</v>
      </c>
      <c r="AA8" s="29">
        <f>AA9+AA10</f>
        <v>7</v>
      </c>
      <c r="AB8" s="29">
        <f>AB9+AB10</f>
        <v>27</v>
      </c>
      <c r="AC8" s="149" t="s">
        <v>78</v>
      </c>
      <c r="AD8" s="149"/>
      <c r="AE8" s="149"/>
      <c r="AF8" s="29" t="e">
        <f>AF9+AF10</f>
        <v>#VALUE!</v>
      </c>
      <c r="AG8" s="29">
        <f>AG9+AG10</f>
        <v>0</v>
      </c>
      <c r="AH8" s="29">
        <f>AH9+AH10</f>
        <v>11</v>
      </c>
      <c r="AI8" s="149" t="s">
        <v>78</v>
      </c>
      <c r="AJ8" s="149"/>
      <c r="AK8" s="149"/>
      <c r="AL8" s="29" t="e">
        <f>AL9+AL10</f>
        <v>#VALUE!</v>
      </c>
      <c r="AM8" s="29">
        <f>AM9+AM10</f>
        <v>0</v>
      </c>
      <c r="AN8" s="29">
        <f>AN9+AN10</f>
        <v>0</v>
      </c>
      <c r="AO8" s="149" t="s">
        <v>78</v>
      </c>
      <c r="AP8" s="149"/>
      <c r="AQ8" s="149"/>
      <c r="AR8" s="29" t="e">
        <f>AR9+AR10</f>
        <v>#VALUE!</v>
      </c>
      <c r="AS8" s="29">
        <f>AS9+AS10</f>
        <v>7</v>
      </c>
      <c r="AT8" s="29">
        <f>AT9+AT10</f>
        <v>27</v>
      </c>
      <c r="AU8" s="149" t="s">
        <v>78</v>
      </c>
      <c r="AV8" s="149"/>
      <c r="AW8" s="149"/>
      <c r="AX8" s="29" t="e">
        <f>AX9+AX10</f>
        <v>#VALUE!</v>
      </c>
      <c r="AY8" s="29">
        <f>AY9+AY10</f>
        <v>0</v>
      </c>
      <c r="AZ8" s="29">
        <f>AZ9+AZ10</f>
        <v>0</v>
      </c>
      <c r="BA8" s="149" t="s">
        <v>78</v>
      </c>
      <c r="BB8" s="149"/>
      <c r="BC8" s="149"/>
      <c r="BD8" s="29" t="e">
        <f>BD9+BD10</f>
        <v>#VALUE!</v>
      </c>
      <c r="BE8" s="29">
        <f>BE9+BE10</f>
        <v>4</v>
      </c>
      <c r="BF8" s="29">
        <f>BF9+BF10</f>
        <v>12</v>
      </c>
      <c r="BG8" s="149" t="s">
        <v>78</v>
      </c>
      <c r="BH8" s="149"/>
      <c r="BI8" s="149"/>
      <c r="BJ8" s="29" t="e">
        <f>BJ9+BJ10</f>
        <v>#VALUE!</v>
      </c>
      <c r="BK8" s="29">
        <f>BK9+BK10</f>
        <v>3</v>
      </c>
      <c r="BL8" s="29">
        <f>BL9+BL10</f>
        <v>15</v>
      </c>
      <c r="BM8" s="149" t="s">
        <v>78</v>
      </c>
      <c r="BN8" s="149"/>
      <c r="BO8" s="149"/>
      <c r="BP8" s="29" t="e">
        <f>BP9+BP10</f>
        <v>#VALUE!</v>
      </c>
      <c r="BQ8" s="29">
        <f>BQ9+BQ10</f>
        <v>0</v>
      </c>
      <c r="BR8" s="29">
        <f>BR9+BR10</f>
        <v>0</v>
      </c>
      <c r="BS8" s="149" t="s">
        <v>78</v>
      </c>
      <c r="BT8" s="149"/>
      <c r="BU8" s="149"/>
      <c r="BV8" s="29"/>
      <c r="BW8" s="29"/>
      <c r="BX8" s="29"/>
      <c r="BY8" s="149" t="s">
        <v>78</v>
      </c>
      <c r="BZ8" s="149"/>
      <c r="CA8" s="149"/>
      <c r="CB8" s="29" t="e">
        <f>CB9+CB10</f>
        <v>#VALUE!</v>
      </c>
      <c r="CC8" s="29">
        <f>CC9+CC10</f>
        <v>7</v>
      </c>
      <c r="CD8" s="29">
        <f>CD9+CD10</f>
        <v>25</v>
      </c>
      <c r="CE8" s="29" t="s">
        <v>78</v>
      </c>
      <c r="CF8" s="29"/>
      <c r="CG8" s="29"/>
      <c r="CH8" s="29"/>
    </row>
    <row r="9" spans="1:86" ht="24.75" hidden="1" customHeight="1" outlineLevel="1" x14ac:dyDescent="0.15">
      <c r="A9" s="147" t="s">
        <v>12</v>
      </c>
      <c r="B9" s="147"/>
      <c r="C9" s="147"/>
      <c r="D9" s="148"/>
      <c r="E9" s="149" t="s">
        <v>78</v>
      </c>
      <c r="F9" s="149"/>
      <c r="G9" s="149"/>
      <c r="H9" s="29" t="s">
        <v>79</v>
      </c>
      <c r="I9" s="29">
        <v>14</v>
      </c>
      <c r="J9" s="29">
        <v>28</v>
      </c>
      <c r="K9" s="149" t="s">
        <v>78</v>
      </c>
      <c r="L9" s="149"/>
      <c r="M9" s="149"/>
      <c r="N9" s="29" t="s">
        <v>79</v>
      </c>
      <c r="O9" s="29">
        <v>10</v>
      </c>
      <c r="P9" s="29">
        <v>10</v>
      </c>
      <c r="Q9" s="149" t="s">
        <v>78</v>
      </c>
      <c r="R9" s="149"/>
      <c r="S9" s="149"/>
      <c r="T9" s="29" t="s">
        <v>79</v>
      </c>
      <c r="U9" s="29">
        <v>0</v>
      </c>
      <c r="V9" s="29">
        <v>1</v>
      </c>
      <c r="W9" s="149" t="s">
        <v>78</v>
      </c>
      <c r="X9" s="149"/>
      <c r="Y9" s="149"/>
      <c r="Z9" s="29" t="s">
        <v>79</v>
      </c>
      <c r="AA9" s="29">
        <v>4</v>
      </c>
      <c r="AB9" s="29">
        <v>12</v>
      </c>
      <c r="AC9" s="149" t="s">
        <v>78</v>
      </c>
      <c r="AD9" s="149"/>
      <c r="AE9" s="149"/>
      <c r="AF9" s="29" t="s">
        <v>79</v>
      </c>
      <c r="AG9" s="29">
        <v>0</v>
      </c>
      <c r="AH9" s="29">
        <v>5</v>
      </c>
      <c r="AI9" s="149" t="s">
        <v>78</v>
      </c>
      <c r="AJ9" s="149"/>
      <c r="AK9" s="149"/>
      <c r="AL9" s="29" t="s">
        <v>79</v>
      </c>
      <c r="AM9" s="29">
        <v>0</v>
      </c>
      <c r="AN9" s="29">
        <v>0</v>
      </c>
      <c r="AO9" s="149" t="s">
        <v>78</v>
      </c>
      <c r="AP9" s="149"/>
      <c r="AQ9" s="149"/>
      <c r="AR9" s="29" t="e">
        <f>AX9+BD9+BJ9+BP9</f>
        <v>#VALUE!</v>
      </c>
      <c r="AS9" s="29">
        <f>AY9+BE9+BK9+BQ9</f>
        <v>4</v>
      </c>
      <c r="AT9" s="29">
        <f>AZ9+BF9+BL9+BR9</f>
        <v>12</v>
      </c>
      <c r="AU9" s="149" t="s">
        <v>78</v>
      </c>
      <c r="AV9" s="149"/>
      <c r="AW9" s="149"/>
      <c r="AX9" s="29" t="s">
        <v>79</v>
      </c>
      <c r="AY9" s="29">
        <v>0</v>
      </c>
      <c r="AZ9" s="29">
        <v>0</v>
      </c>
      <c r="BA9" s="149" t="s">
        <v>78</v>
      </c>
      <c r="BB9" s="149"/>
      <c r="BC9" s="149"/>
      <c r="BD9" s="29" t="s">
        <v>79</v>
      </c>
      <c r="BE9" s="29">
        <v>3</v>
      </c>
      <c r="BF9" s="29">
        <v>9</v>
      </c>
      <c r="BG9" s="149" t="s">
        <v>78</v>
      </c>
      <c r="BH9" s="149"/>
      <c r="BI9" s="149"/>
      <c r="BJ9" s="29" t="s">
        <v>79</v>
      </c>
      <c r="BK9" s="29">
        <v>1</v>
      </c>
      <c r="BL9" s="29">
        <v>3</v>
      </c>
      <c r="BM9" s="149" t="s">
        <v>78</v>
      </c>
      <c r="BN9" s="149"/>
      <c r="BO9" s="149"/>
      <c r="BP9" s="29" t="s">
        <v>79</v>
      </c>
      <c r="BQ9" s="29">
        <v>0</v>
      </c>
      <c r="BR9" s="29">
        <v>0</v>
      </c>
      <c r="BS9" s="149" t="s">
        <v>78</v>
      </c>
      <c r="BT9" s="149"/>
      <c r="BU9" s="149"/>
      <c r="BV9" s="29" t="s">
        <v>79</v>
      </c>
      <c r="BW9" s="29">
        <v>0</v>
      </c>
      <c r="BX9" s="29">
        <v>0</v>
      </c>
      <c r="BY9" s="149" t="s">
        <v>78</v>
      </c>
      <c r="BZ9" s="149"/>
      <c r="CA9" s="149"/>
      <c r="CB9" s="29" t="s">
        <v>79</v>
      </c>
      <c r="CC9" s="29">
        <v>4</v>
      </c>
      <c r="CD9" s="29">
        <v>12</v>
      </c>
      <c r="CE9" s="29" t="s">
        <v>78</v>
      </c>
      <c r="CF9" s="29" t="s">
        <v>79</v>
      </c>
      <c r="CG9" s="29">
        <v>0</v>
      </c>
      <c r="CH9" s="29">
        <v>0</v>
      </c>
    </row>
    <row r="10" spans="1:86" ht="24.75" hidden="1" customHeight="1" outlineLevel="1" x14ac:dyDescent="0.15">
      <c r="A10" s="147" t="s">
        <v>13</v>
      </c>
      <c r="B10" s="147"/>
      <c r="C10" s="147"/>
      <c r="D10" s="148"/>
      <c r="E10" s="149" t="s">
        <v>78</v>
      </c>
      <c r="F10" s="149"/>
      <c r="G10" s="149"/>
      <c r="H10" s="29" t="s">
        <v>79</v>
      </c>
      <c r="I10" s="29">
        <v>23</v>
      </c>
      <c r="J10" s="29">
        <v>32</v>
      </c>
      <c r="K10" s="149" t="s">
        <v>78</v>
      </c>
      <c r="L10" s="149"/>
      <c r="M10" s="149"/>
      <c r="N10" s="29" t="s">
        <v>79</v>
      </c>
      <c r="O10" s="29">
        <v>20</v>
      </c>
      <c r="P10" s="29">
        <v>11</v>
      </c>
      <c r="Q10" s="149" t="s">
        <v>78</v>
      </c>
      <c r="R10" s="149"/>
      <c r="S10" s="149"/>
      <c r="T10" s="29" t="s">
        <v>79</v>
      </c>
      <c r="U10" s="29">
        <v>0</v>
      </c>
      <c r="V10" s="29">
        <v>0</v>
      </c>
      <c r="W10" s="149" t="s">
        <v>78</v>
      </c>
      <c r="X10" s="149"/>
      <c r="Y10" s="149"/>
      <c r="Z10" s="29" t="s">
        <v>79</v>
      </c>
      <c r="AA10" s="29">
        <v>3</v>
      </c>
      <c r="AB10" s="29">
        <v>15</v>
      </c>
      <c r="AC10" s="149" t="s">
        <v>78</v>
      </c>
      <c r="AD10" s="149"/>
      <c r="AE10" s="149"/>
      <c r="AF10" s="29" t="s">
        <v>79</v>
      </c>
      <c r="AG10" s="29">
        <v>0</v>
      </c>
      <c r="AH10" s="29">
        <v>6</v>
      </c>
      <c r="AI10" s="149" t="s">
        <v>78</v>
      </c>
      <c r="AJ10" s="149"/>
      <c r="AK10" s="149"/>
      <c r="AL10" s="29" t="s">
        <v>79</v>
      </c>
      <c r="AM10" s="29">
        <v>0</v>
      </c>
      <c r="AN10" s="29">
        <v>0</v>
      </c>
      <c r="AO10" s="149" t="s">
        <v>78</v>
      </c>
      <c r="AP10" s="149"/>
      <c r="AQ10" s="149"/>
      <c r="AR10" s="29" t="e">
        <f t="shared" ref="AR10:AT14" si="0">AX10+BD10+BJ10+BP10</f>
        <v>#VALUE!</v>
      </c>
      <c r="AS10" s="29">
        <f t="shared" si="0"/>
        <v>3</v>
      </c>
      <c r="AT10" s="29">
        <f>AZ10+BF10+BL10+BR10</f>
        <v>15</v>
      </c>
      <c r="AU10" s="149" t="s">
        <v>78</v>
      </c>
      <c r="AV10" s="149"/>
      <c r="AW10" s="149"/>
      <c r="AX10" s="29" t="s">
        <v>79</v>
      </c>
      <c r="AY10" s="29">
        <v>0</v>
      </c>
      <c r="AZ10" s="29">
        <v>0</v>
      </c>
      <c r="BA10" s="149" t="s">
        <v>78</v>
      </c>
      <c r="BB10" s="149"/>
      <c r="BC10" s="149"/>
      <c r="BD10" s="29" t="s">
        <v>79</v>
      </c>
      <c r="BE10" s="29">
        <v>1</v>
      </c>
      <c r="BF10" s="29">
        <v>3</v>
      </c>
      <c r="BG10" s="149" t="s">
        <v>78</v>
      </c>
      <c r="BH10" s="149"/>
      <c r="BI10" s="149"/>
      <c r="BJ10" s="29" t="s">
        <v>79</v>
      </c>
      <c r="BK10" s="29">
        <v>2</v>
      </c>
      <c r="BL10" s="29">
        <v>12</v>
      </c>
      <c r="BM10" s="149" t="s">
        <v>78</v>
      </c>
      <c r="BN10" s="149"/>
      <c r="BO10" s="149"/>
      <c r="BP10" s="29" t="s">
        <v>79</v>
      </c>
      <c r="BQ10" s="29">
        <v>0</v>
      </c>
      <c r="BR10" s="29">
        <v>0</v>
      </c>
      <c r="BS10" s="149" t="s">
        <v>78</v>
      </c>
      <c r="BT10" s="149"/>
      <c r="BU10" s="149"/>
      <c r="BV10" s="29" t="s">
        <v>79</v>
      </c>
      <c r="BW10" s="29">
        <v>0</v>
      </c>
      <c r="BX10" s="29">
        <v>2</v>
      </c>
      <c r="BY10" s="149" t="s">
        <v>78</v>
      </c>
      <c r="BZ10" s="149"/>
      <c r="CA10" s="149"/>
      <c r="CB10" s="29" t="s">
        <v>79</v>
      </c>
      <c r="CC10" s="29">
        <v>3</v>
      </c>
      <c r="CD10" s="29">
        <v>13</v>
      </c>
      <c r="CE10" s="29" t="s">
        <v>78</v>
      </c>
      <c r="CF10" s="29" t="s">
        <v>79</v>
      </c>
      <c r="CG10" s="29">
        <v>0</v>
      </c>
      <c r="CH10" s="29">
        <v>2</v>
      </c>
    </row>
    <row r="11" spans="1:86" ht="24.75" hidden="1" customHeight="1" outlineLevel="1" x14ac:dyDescent="0.15">
      <c r="A11" s="155"/>
      <c r="B11" s="147"/>
      <c r="C11" s="147"/>
      <c r="D11" s="148"/>
      <c r="E11" s="149"/>
      <c r="F11" s="149"/>
      <c r="G11" s="149"/>
      <c r="H11" s="29"/>
      <c r="I11" s="29"/>
      <c r="J11" s="29"/>
      <c r="K11" s="149"/>
      <c r="L11" s="149"/>
      <c r="M11" s="149"/>
      <c r="N11" s="29"/>
      <c r="O11" s="29"/>
      <c r="P11" s="29"/>
      <c r="Q11" s="149"/>
      <c r="R11" s="149"/>
      <c r="S11" s="149"/>
      <c r="T11" s="29"/>
      <c r="U11" s="29"/>
      <c r="V11" s="29"/>
      <c r="W11" s="149"/>
      <c r="X11" s="149"/>
      <c r="Y11" s="149"/>
      <c r="Z11" s="29"/>
      <c r="AA11" s="29"/>
      <c r="AB11" s="29"/>
      <c r="AC11" s="149"/>
      <c r="AD11" s="149"/>
      <c r="AE11" s="149"/>
      <c r="AF11" s="29"/>
      <c r="AG11" s="29"/>
      <c r="AH11" s="29"/>
      <c r="AI11" s="149"/>
      <c r="AJ11" s="149"/>
      <c r="AK11" s="149"/>
      <c r="AL11" s="29"/>
      <c r="AM11" s="29"/>
      <c r="AN11" s="29"/>
      <c r="AO11" s="149"/>
      <c r="AP11" s="149"/>
      <c r="AQ11" s="149"/>
      <c r="AR11" s="29"/>
      <c r="AS11" s="29"/>
      <c r="AT11" s="29"/>
      <c r="AU11" s="149"/>
      <c r="AV11" s="149"/>
      <c r="AW11" s="149"/>
      <c r="AX11" s="29"/>
      <c r="AY11" s="29"/>
      <c r="AZ11" s="29"/>
      <c r="BA11" s="149"/>
      <c r="BB11" s="149"/>
      <c r="BC11" s="149"/>
      <c r="BD11" s="29"/>
      <c r="BE11" s="29"/>
      <c r="BF11" s="29"/>
      <c r="BG11" s="149"/>
      <c r="BH11" s="149"/>
      <c r="BI11" s="149"/>
      <c r="BJ11" s="29"/>
      <c r="BK11" s="29"/>
      <c r="BL11" s="29"/>
      <c r="BM11" s="149"/>
      <c r="BN11" s="149"/>
      <c r="BO11" s="149"/>
      <c r="BP11" s="29"/>
      <c r="BQ11" s="29"/>
      <c r="BR11" s="29"/>
      <c r="BS11" s="149"/>
      <c r="BT11" s="149"/>
      <c r="BU11" s="149"/>
      <c r="BV11" s="29"/>
      <c r="BW11" s="29"/>
      <c r="BX11" s="29"/>
      <c r="BY11" s="149"/>
      <c r="BZ11" s="149"/>
      <c r="CA11" s="149"/>
      <c r="CB11" s="29"/>
      <c r="CC11" s="29"/>
      <c r="CD11" s="29"/>
      <c r="CE11" s="29"/>
      <c r="CF11" s="29"/>
      <c r="CG11" s="29"/>
      <c r="CH11" s="29"/>
    </row>
    <row r="12" spans="1:86" ht="24.75" hidden="1" customHeight="1" outlineLevel="1" x14ac:dyDescent="0.15">
      <c r="A12" s="147" t="s">
        <v>14</v>
      </c>
      <c r="B12" s="147"/>
      <c r="C12" s="147"/>
      <c r="D12" s="148"/>
      <c r="E12" s="149">
        <f>SUM(H12:J12)</f>
        <v>199</v>
      </c>
      <c r="F12" s="149"/>
      <c r="G12" s="149"/>
      <c r="H12" s="29">
        <f>H13+H14</f>
        <v>95</v>
      </c>
      <c r="I12" s="29">
        <f>I13+I14</f>
        <v>47</v>
      </c>
      <c r="J12" s="29">
        <f>J13+J14</f>
        <v>57</v>
      </c>
      <c r="K12" s="149">
        <f>SUM(N12:P12)</f>
        <v>80</v>
      </c>
      <c r="L12" s="149"/>
      <c r="M12" s="149"/>
      <c r="N12" s="29">
        <f>N13+N14</f>
        <v>30</v>
      </c>
      <c r="O12" s="29">
        <f>O13+O14</f>
        <v>31</v>
      </c>
      <c r="P12" s="29">
        <f>P13+P14</f>
        <v>19</v>
      </c>
      <c r="Q12" s="149">
        <f>SUM(T12:V12)</f>
        <v>10</v>
      </c>
      <c r="R12" s="149"/>
      <c r="S12" s="149"/>
      <c r="T12" s="29">
        <f>T13+T14</f>
        <v>4</v>
      </c>
      <c r="U12" s="29">
        <f>U13+U14</f>
        <v>6</v>
      </c>
      <c r="V12" s="29">
        <f>V13+V14</f>
        <v>0</v>
      </c>
      <c r="W12" s="149">
        <f>SUM(Z12:AB12)</f>
        <v>89</v>
      </c>
      <c r="X12" s="149"/>
      <c r="Y12" s="149"/>
      <c r="Z12" s="29">
        <f>Z13+Z14</f>
        <v>59</v>
      </c>
      <c r="AA12" s="29">
        <f>AA13+AA14</f>
        <v>7</v>
      </c>
      <c r="AB12" s="29">
        <f>AB13+AB14</f>
        <v>23</v>
      </c>
      <c r="AC12" s="149">
        <f>SUM(AF12:AH12)</f>
        <v>20</v>
      </c>
      <c r="AD12" s="149"/>
      <c r="AE12" s="149"/>
      <c r="AF12" s="29">
        <f>AF13+AF14</f>
        <v>2</v>
      </c>
      <c r="AG12" s="29">
        <f>AG13+AG14</f>
        <v>3</v>
      </c>
      <c r="AH12" s="29">
        <f>AH13+AH14</f>
        <v>15</v>
      </c>
      <c r="AI12" s="149">
        <f>SUM(AL12:AN12)</f>
        <v>0</v>
      </c>
      <c r="AJ12" s="149"/>
      <c r="AK12" s="149"/>
      <c r="AL12" s="29">
        <f>AL13+AL14</f>
        <v>0</v>
      </c>
      <c r="AM12" s="29">
        <f>AM13+AM14</f>
        <v>0</v>
      </c>
      <c r="AN12" s="29">
        <f>AN13+AN14</f>
        <v>0</v>
      </c>
      <c r="AO12" s="149">
        <f>SUM(AR12:AT12)</f>
        <v>89</v>
      </c>
      <c r="AP12" s="149"/>
      <c r="AQ12" s="149"/>
      <c r="AR12" s="29">
        <f>AR13+AR14</f>
        <v>59</v>
      </c>
      <c r="AS12" s="29">
        <f>AS13+AS14</f>
        <v>7</v>
      </c>
      <c r="AT12" s="29">
        <f>AT13+AT14</f>
        <v>23</v>
      </c>
      <c r="AU12" s="149">
        <f>SUM(AX12:AZ12)</f>
        <v>0</v>
      </c>
      <c r="AV12" s="149"/>
      <c r="AW12" s="149"/>
      <c r="AX12" s="29">
        <f>AX13+AX14</f>
        <v>0</v>
      </c>
      <c r="AY12" s="29">
        <f>AY13+AY14</f>
        <v>0</v>
      </c>
      <c r="AZ12" s="29">
        <f>AZ13+AZ14</f>
        <v>0</v>
      </c>
      <c r="BA12" s="149">
        <f>SUM(BD12:BF12)</f>
        <v>62</v>
      </c>
      <c r="BB12" s="149"/>
      <c r="BC12" s="149"/>
      <c r="BD12" s="29">
        <f>BD13+BD14</f>
        <v>53</v>
      </c>
      <c r="BE12" s="29">
        <f>BE13+BE14</f>
        <v>1</v>
      </c>
      <c r="BF12" s="29">
        <f>BF13+BF14</f>
        <v>8</v>
      </c>
      <c r="BG12" s="149">
        <f>SUM(BJ12:BL12)</f>
        <v>27</v>
      </c>
      <c r="BH12" s="149"/>
      <c r="BI12" s="149"/>
      <c r="BJ12" s="29">
        <f>BJ13+BJ14</f>
        <v>6</v>
      </c>
      <c r="BK12" s="29">
        <f>BK13+BK14</f>
        <v>6</v>
      </c>
      <c r="BL12" s="29">
        <f>BL13+BL14</f>
        <v>15</v>
      </c>
      <c r="BM12" s="149">
        <f>SUM(BP12:BR12)</f>
        <v>0</v>
      </c>
      <c r="BN12" s="149"/>
      <c r="BO12" s="149"/>
      <c r="BP12" s="29">
        <f>BP13+BP14</f>
        <v>0</v>
      </c>
      <c r="BQ12" s="29">
        <f>BQ13+BQ14</f>
        <v>0</v>
      </c>
      <c r="BR12" s="29">
        <f>BR13+BR14</f>
        <v>0</v>
      </c>
      <c r="BS12" s="149">
        <f>SUM(BV12:BX12)</f>
        <v>15</v>
      </c>
      <c r="BT12" s="149"/>
      <c r="BU12" s="149"/>
      <c r="BV12" s="29">
        <f>BV13+BV14</f>
        <v>15</v>
      </c>
      <c r="BW12" s="29">
        <f>BW13+BW14</f>
        <v>0</v>
      </c>
      <c r="BX12" s="29">
        <f>BX13+BX14</f>
        <v>0</v>
      </c>
      <c r="BY12" s="149">
        <f>SUM(CB12:CD12)</f>
        <v>74</v>
      </c>
      <c r="BZ12" s="149"/>
      <c r="CA12" s="149"/>
      <c r="CB12" s="29">
        <f>CB13+CB14</f>
        <v>44</v>
      </c>
      <c r="CC12" s="29">
        <f>CC13+CC14</f>
        <v>7</v>
      </c>
      <c r="CD12" s="29">
        <f>CD13+CD14</f>
        <v>23</v>
      </c>
      <c r="CE12" s="29">
        <f>SUM(CF12:CH12)</f>
        <v>0</v>
      </c>
      <c r="CF12" s="29"/>
      <c r="CG12" s="29"/>
      <c r="CH12" s="29"/>
    </row>
    <row r="13" spans="1:86" ht="24.75" hidden="1" customHeight="1" outlineLevel="1" x14ac:dyDescent="0.15">
      <c r="A13" s="147" t="s">
        <v>12</v>
      </c>
      <c r="B13" s="147"/>
      <c r="C13" s="147"/>
      <c r="D13" s="148"/>
      <c r="E13" s="149">
        <f>SUM(H13:J13)</f>
        <v>115</v>
      </c>
      <c r="F13" s="149"/>
      <c r="G13" s="149"/>
      <c r="H13" s="29">
        <v>77</v>
      </c>
      <c r="I13" s="29">
        <v>25</v>
      </c>
      <c r="J13" s="29">
        <v>13</v>
      </c>
      <c r="K13" s="149">
        <f>SUM(N13:P13)</f>
        <v>37</v>
      </c>
      <c r="L13" s="149"/>
      <c r="M13" s="149"/>
      <c r="N13" s="29">
        <v>17</v>
      </c>
      <c r="O13" s="29">
        <v>15</v>
      </c>
      <c r="P13" s="29">
        <v>5</v>
      </c>
      <c r="Q13" s="149">
        <f>SUM(T13:V13)</f>
        <v>7</v>
      </c>
      <c r="R13" s="149"/>
      <c r="S13" s="149"/>
      <c r="T13" s="29">
        <v>3</v>
      </c>
      <c r="U13" s="29">
        <v>4</v>
      </c>
      <c r="V13" s="29">
        <v>0</v>
      </c>
      <c r="W13" s="149">
        <f>SUM(Z13:AB13)</f>
        <v>66</v>
      </c>
      <c r="X13" s="149"/>
      <c r="Y13" s="149"/>
      <c r="Z13" s="29">
        <v>56</v>
      </c>
      <c r="AA13" s="29">
        <v>4</v>
      </c>
      <c r="AB13" s="29">
        <v>6</v>
      </c>
      <c r="AC13" s="149">
        <f>SUM(AF13:AH13)</f>
        <v>5</v>
      </c>
      <c r="AD13" s="149"/>
      <c r="AE13" s="149"/>
      <c r="AF13" s="29">
        <v>1</v>
      </c>
      <c r="AG13" s="29">
        <v>2</v>
      </c>
      <c r="AH13" s="29">
        <v>2</v>
      </c>
      <c r="AI13" s="149">
        <f>SUM(AL13:AN13)</f>
        <v>0</v>
      </c>
      <c r="AJ13" s="149"/>
      <c r="AK13" s="149"/>
      <c r="AL13" s="29">
        <v>0</v>
      </c>
      <c r="AM13" s="29">
        <v>0</v>
      </c>
      <c r="AN13" s="29">
        <v>0</v>
      </c>
      <c r="AO13" s="149">
        <f>SUM(AR13:AT13)</f>
        <v>66</v>
      </c>
      <c r="AP13" s="149"/>
      <c r="AQ13" s="149"/>
      <c r="AR13" s="29">
        <f>AX13+BD13+BJ13+BP13</f>
        <v>56</v>
      </c>
      <c r="AS13" s="29">
        <f t="shared" si="0"/>
        <v>4</v>
      </c>
      <c r="AT13" s="29">
        <f t="shared" si="0"/>
        <v>6</v>
      </c>
      <c r="AU13" s="149">
        <f>SUM(AX13:AZ13)</f>
        <v>0</v>
      </c>
      <c r="AV13" s="149"/>
      <c r="AW13" s="149"/>
      <c r="AX13" s="29">
        <v>0</v>
      </c>
      <c r="AY13" s="29">
        <v>0</v>
      </c>
      <c r="AZ13" s="29">
        <v>0</v>
      </c>
      <c r="BA13" s="149">
        <f>SUM(BD13:BF13)</f>
        <v>55</v>
      </c>
      <c r="BB13" s="149"/>
      <c r="BC13" s="149"/>
      <c r="BD13" s="29">
        <v>52</v>
      </c>
      <c r="BE13" s="29">
        <v>1</v>
      </c>
      <c r="BF13" s="29">
        <v>2</v>
      </c>
      <c r="BG13" s="149">
        <f>SUM(BJ13:BL13)</f>
        <v>11</v>
      </c>
      <c r="BH13" s="149"/>
      <c r="BI13" s="149"/>
      <c r="BJ13" s="29">
        <v>4</v>
      </c>
      <c r="BK13" s="29">
        <v>3</v>
      </c>
      <c r="BL13" s="29">
        <v>4</v>
      </c>
      <c r="BM13" s="149">
        <f>SUM(BP13:BR13)</f>
        <v>0</v>
      </c>
      <c r="BN13" s="149"/>
      <c r="BO13" s="149"/>
      <c r="BP13" s="29">
        <v>0</v>
      </c>
      <c r="BQ13" s="29">
        <v>0</v>
      </c>
      <c r="BR13" s="29">
        <v>0</v>
      </c>
      <c r="BS13" s="149">
        <f>SUM(BV13:BX13)</f>
        <v>14</v>
      </c>
      <c r="BT13" s="149"/>
      <c r="BU13" s="149"/>
      <c r="BV13" s="29">
        <v>14</v>
      </c>
      <c r="BW13" s="29">
        <v>0</v>
      </c>
      <c r="BX13" s="29">
        <v>0</v>
      </c>
      <c r="BY13" s="149">
        <f>SUM(CB13:CD13)</f>
        <v>52</v>
      </c>
      <c r="BZ13" s="149"/>
      <c r="CA13" s="149"/>
      <c r="CB13" s="29">
        <v>42</v>
      </c>
      <c r="CC13" s="29">
        <v>4</v>
      </c>
      <c r="CD13" s="29">
        <v>6</v>
      </c>
      <c r="CE13" s="29">
        <f>SUM(CF13:CH13)</f>
        <v>0</v>
      </c>
      <c r="CF13" s="29"/>
      <c r="CG13" s="29"/>
      <c r="CH13" s="29"/>
    </row>
    <row r="14" spans="1:86" ht="24.75" hidden="1" customHeight="1" outlineLevel="1" x14ac:dyDescent="0.15">
      <c r="A14" s="147" t="s">
        <v>13</v>
      </c>
      <c r="B14" s="147"/>
      <c r="C14" s="147"/>
      <c r="D14" s="148"/>
      <c r="E14" s="149">
        <f>SUM(H14:J14)</f>
        <v>84</v>
      </c>
      <c r="F14" s="149"/>
      <c r="G14" s="149"/>
      <c r="H14" s="29">
        <v>18</v>
      </c>
      <c r="I14" s="29">
        <v>22</v>
      </c>
      <c r="J14" s="29">
        <v>44</v>
      </c>
      <c r="K14" s="149">
        <f>SUM(N14:P14)</f>
        <v>43</v>
      </c>
      <c r="L14" s="149"/>
      <c r="M14" s="149"/>
      <c r="N14" s="29">
        <v>13</v>
      </c>
      <c r="O14" s="29">
        <v>16</v>
      </c>
      <c r="P14" s="29">
        <v>14</v>
      </c>
      <c r="Q14" s="149">
        <f>SUM(T14:V14)</f>
        <v>3</v>
      </c>
      <c r="R14" s="149"/>
      <c r="S14" s="149"/>
      <c r="T14" s="29">
        <v>1</v>
      </c>
      <c r="U14" s="29">
        <v>2</v>
      </c>
      <c r="V14" s="29">
        <v>0</v>
      </c>
      <c r="W14" s="149">
        <f>SUM(Z14:AB14)</f>
        <v>23</v>
      </c>
      <c r="X14" s="149"/>
      <c r="Y14" s="149"/>
      <c r="Z14" s="29">
        <v>3</v>
      </c>
      <c r="AA14" s="29">
        <v>3</v>
      </c>
      <c r="AB14" s="29">
        <v>17</v>
      </c>
      <c r="AC14" s="149">
        <f>SUM(AF14:AH14)</f>
        <v>15</v>
      </c>
      <c r="AD14" s="149"/>
      <c r="AE14" s="149"/>
      <c r="AF14" s="29">
        <v>1</v>
      </c>
      <c r="AG14" s="29">
        <v>1</v>
      </c>
      <c r="AH14" s="29">
        <v>13</v>
      </c>
      <c r="AI14" s="149">
        <f>SUM(AL14:AN14)</f>
        <v>0</v>
      </c>
      <c r="AJ14" s="149"/>
      <c r="AK14" s="149"/>
      <c r="AL14" s="29">
        <v>0</v>
      </c>
      <c r="AM14" s="29">
        <v>0</v>
      </c>
      <c r="AN14" s="29">
        <v>0</v>
      </c>
      <c r="AO14" s="149">
        <f>SUM(AR14:AT14)</f>
        <v>23</v>
      </c>
      <c r="AP14" s="149"/>
      <c r="AQ14" s="149"/>
      <c r="AR14" s="29">
        <f t="shared" si="0"/>
        <v>3</v>
      </c>
      <c r="AS14" s="29">
        <f t="shared" si="0"/>
        <v>3</v>
      </c>
      <c r="AT14" s="29">
        <f t="shared" si="0"/>
        <v>17</v>
      </c>
      <c r="AU14" s="149">
        <f>SUM(AX14:AZ14)</f>
        <v>0</v>
      </c>
      <c r="AV14" s="149"/>
      <c r="AW14" s="149"/>
      <c r="AX14" s="29">
        <v>0</v>
      </c>
      <c r="AY14" s="29">
        <v>0</v>
      </c>
      <c r="AZ14" s="29">
        <v>0</v>
      </c>
      <c r="BA14" s="149">
        <f>SUM(BD14:BF14)</f>
        <v>7</v>
      </c>
      <c r="BB14" s="149"/>
      <c r="BC14" s="149"/>
      <c r="BD14" s="29">
        <v>1</v>
      </c>
      <c r="BE14" s="29">
        <v>0</v>
      </c>
      <c r="BF14" s="29">
        <v>6</v>
      </c>
      <c r="BG14" s="149">
        <f>SUM(BJ14:BL14)</f>
        <v>16</v>
      </c>
      <c r="BH14" s="149"/>
      <c r="BI14" s="149"/>
      <c r="BJ14" s="29">
        <v>2</v>
      </c>
      <c r="BK14" s="29">
        <v>3</v>
      </c>
      <c r="BL14" s="29">
        <v>11</v>
      </c>
      <c r="BM14" s="149">
        <f>SUM(BP14:BR14)</f>
        <v>0</v>
      </c>
      <c r="BN14" s="149"/>
      <c r="BO14" s="149"/>
      <c r="BP14" s="29">
        <v>0</v>
      </c>
      <c r="BQ14" s="29">
        <v>0</v>
      </c>
      <c r="BR14" s="29">
        <v>0</v>
      </c>
      <c r="BS14" s="149">
        <f>SUM(BV14:BX14)</f>
        <v>1</v>
      </c>
      <c r="BT14" s="149"/>
      <c r="BU14" s="149"/>
      <c r="BV14" s="29">
        <v>1</v>
      </c>
      <c r="BW14" s="29">
        <v>0</v>
      </c>
      <c r="BX14" s="29">
        <v>0</v>
      </c>
      <c r="BY14" s="149">
        <f>SUM(CB14:CD14)</f>
        <v>22</v>
      </c>
      <c r="BZ14" s="149"/>
      <c r="CA14" s="149"/>
      <c r="CB14" s="29">
        <v>2</v>
      </c>
      <c r="CC14" s="29">
        <v>3</v>
      </c>
      <c r="CD14" s="29">
        <v>17</v>
      </c>
      <c r="CE14" s="29">
        <f>SUM(CF14:CH14)</f>
        <v>0</v>
      </c>
      <c r="CF14" s="29"/>
      <c r="CG14" s="29"/>
      <c r="CH14" s="29"/>
    </row>
    <row r="15" spans="1:86" ht="24.75" hidden="1" customHeight="1" outlineLevel="1" x14ac:dyDescent="0.15">
      <c r="A15" s="155"/>
      <c r="B15" s="147"/>
      <c r="C15" s="147"/>
      <c r="D15" s="148"/>
      <c r="E15" s="149"/>
      <c r="F15" s="149"/>
      <c r="G15" s="149"/>
      <c r="H15" s="29"/>
      <c r="I15" s="29"/>
      <c r="J15" s="29"/>
      <c r="K15" s="149"/>
      <c r="L15" s="149"/>
      <c r="M15" s="149"/>
      <c r="N15" s="29"/>
      <c r="O15" s="29"/>
      <c r="P15" s="29"/>
      <c r="Q15" s="149"/>
      <c r="R15" s="149"/>
      <c r="S15" s="149"/>
      <c r="T15" s="29"/>
      <c r="U15" s="29"/>
      <c r="V15" s="29"/>
      <c r="W15" s="149"/>
      <c r="X15" s="149"/>
      <c r="Y15" s="149"/>
      <c r="Z15" s="29"/>
      <c r="AA15" s="29"/>
      <c r="AB15" s="29"/>
      <c r="AC15" s="149"/>
      <c r="AD15" s="149"/>
      <c r="AE15" s="149"/>
      <c r="AF15" s="29"/>
      <c r="AG15" s="29"/>
      <c r="AH15" s="29"/>
      <c r="AI15" s="149"/>
      <c r="AJ15" s="149"/>
      <c r="AK15" s="149"/>
      <c r="AL15" s="29"/>
      <c r="AM15" s="29"/>
      <c r="AN15" s="29"/>
      <c r="AO15" s="149"/>
      <c r="AP15" s="149"/>
      <c r="AQ15" s="149"/>
      <c r="AR15" s="29"/>
      <c r="AS15" s="29"/>
      <c r="AT15" s="29"/>
      <c r="AU15" s="149"/>
      <c r="AV15" s="149"/>
      <c r="AW15" s="149"/>
      <c r="AX15" s="29"/>
      <c r="AY15" s="29"/>
      <c r="AZ15" s="29"/>
      <c r="BA15" s="149"/>
      <c r="BB15" s="149"/>
      <c r="BC15" s="149"/>
      <c r="BD15" s="29"/>
      <c r="BE15" s="29"/>
      <c r="BF15" s="29"/>
      <c r="BG15" s="149"/>
      <c r="BH15" s="149"/>
      <c r="BI15" s="149"/>
      <c r="BJ15" s="29"/>
      <c r="BK15" s="29"/>
      <c r="BL15" s="29"/>
      <c r="BM15" s="149"/>
      <c r="BN15" s="149"/>
      <c r="BO15" s="149"/>
      <c r="BP15" s="29"/>
      <c r="BQ15" s="29"/>
      <c r="BR15" s="29"/>
      <c r="BS15" s="149"/>
      <c r="BT15" s="149"/>
      <c r="BU15" s="149"/>
      <c r="BV15" s="29"/>
      <c r="BW15" s="29"/>
      <c r="BX15" s="29"/>
      <c r="BY15" s="149"/>
      <c r="BZ15" s="149"/>
      <c r="CA15" s="149"/>
      <c r="CB15" s="29"/>
      <c r="CC15" s="29"/>
      <c r="CD15" s="29"/>
      <c r="CE15" s="29"/>
      <c r="CF15" s="29"/>
      <c r="CG15" s="29"/>
      <c r="CH15" s="29"/>
    </row>
    <row r="16" spans="1:86" ht="24.75" hidden="1" customHeight="1" outlineLevel="1" x14ac:dyDescent="0.15">
      <c r="A16" s="147" t="s">
        <v>15</v>
      </c>
      <c r="B16" s="147"/>
      <c r="C16" s="147"/>
      <c r="D16" s="148"/>
      <c r="E16" s="149">
        <f>SUM(H16:J16)</f>
        <v>193</v>
      </c>
      <c r="F16" s="149"/>
      <c r="G16" s="149"/>
      <c r="H16" s="29">
        <f>H17+H18</f>
        <v>112</v>
      </c>
      <c r="I16" s="29">
        <f>I17+I18</f>
        <v>19</v>
      </c>
      <c r="J16" s="29">
        <f>J17+J18</f>
        <v>62</v>
      </c>
      <c r="K16" s="149">
        <f>SUM(N16:P16)</f>
        <v>67</v>
      </c>
      <c r="L16" s="149"/>
      <c r="M16" s="149"/>
      <c r="N16" s="29">
        <f>N17+N18</f>
        <v>35</v>
      </c>
      <c r="O16" s="29">
        <f>O17+O18</f>
        <v>10</v>
      </c>
      <c r="P16" s="29">
        <f>P17+P18</f>
        <v>22</v>
      </c>
      <c r="Q16" s="149">
        <f>SUM(T16:V16)</f>
        <v>11</v>
      </c>
      <c r="R16" s="149"/>
      <c r="S16" s="149"/>
      <c r="T16" s="29">
        <f>T17+T18</f>
        <v>9</v>
      </c>
      <c r="U16" s="29">
        <f>U17+U18</f>
        <v>0</v>
      </c>
      <c r="V16" s="29">
        <f>V17+V18</f>
        <v>2</v>
      </c>
      <c r="W16" s="149">
        <f>SUM(Z16:AB16)</f>
        <v>100</v>
      </c>
      <c r="X16" s="149"/>
      <c r="Y16" s="149"/>
      <c r="Z16" s="29">
        <f>Z17+Z18</f>
        <v>65</v>
      </c>
      <c r="AA16" s="29">
        <f>AA17+AA18</f>
        <v>9</v>
      </c>
      <c r="AB16" s="29">
        <f>AB17+AB18</f>
        <v>26</v>
      </c>
      <c r="AC16" s="149">
        <f>SUM(AF16:AH16)</f>
        <v>15</v>
      </c>
      <c r="AD16" s="149"/>
      <c r="AE16" s="149"/>
      <c r="AF16" s="29">
        <f>AF17+AF18</f>
        <v>3</v>
      </c>
      <c r="AG16" s="29">
        <f>AG17+AG18</f>
        <v>0</v>
      </c>
      <c r="AH16" s="29">
        <f>AH17+AH18</f>
        <v>12</v>
      </c>
      <c r="AI16" s="149">
        <f>SUM(AL16:AN16)</f>
        <v>1</v>
      </c>
      <c r="AJ16" s="149"/>
      <c r="AK16" s="149"/>
      <c r="AL16" s="29">
        <f>AL17+AL18</f>
        <v>1</v>
      </c>
      <c r="AM16" s="29">
        <f>AM17+AM18</f>
        <v>0</v>
      </c>
      <c r="AN16" s="29">
        <f>AN17+AN18</f>
        <v>0</v>
      </c>
      <c r="AO16" s="149">
        <f>SUM(AR16:AT16)</f>
        <v>101</v>
      </c>
      <c r="AP16" s="149"/>
      <c r="AQ16" s="149"/>
      <c r="AR16" s="29">
        <f>AR17+AR18</f>
        <v>66</v>
      </c>
      <c r="AS16" s="29">
        <f>AS17+AS18</f>
        <v>9</v>
      </c>
      <c r="AT16" s="29">
        <f>AT17+AT18</f>
        <v>26</v>
      </c>
      <c r="AU16" s="149">
        <f>SUM(AX16:AZ16)</f>
        <v>1</v>
      </c>
      <c r="AV16" s="149"/>
      <c r="AW16" s="149"/>
      <c r="AX16" s="29">
        <f>AX17+AX18</f>
        <v>1</v>
      </c>
      <c r="AY16" s="29">
        <f>AY17+AY18</f>
        <v>0</v>
      </c>
      <c r="AZ16" s="29">
        <f>AZ17+AZ18</f>
        <v>0</v>
      </c>
      <c r="BA16" s="149">
        <f>SUM(BD16:BF16)</f>
        <v>60</v>
      </c>
      <c r="BB16" s="149"/>
      <c r="BC16" s="149"/>
      <c r="BD16" s="29">
        <f>BD17+BD18</f>
        <v>49</v>
      </c>
      <c r="BE16" s="29">
        <f>BE17+BE18</f>
        <v>3</v>
      </c>
      <c r="BF16" s="29">
        <f>BF17+BF18</f>
        <v>8</v>
      </c>
      <c r="BG16" s="149">
        <f>SUM(BJ16:BL16)</f>
        <v>40</v>
      </c>
      <c r="BH16" s="149"/>
      <c r="BI16" s="149"/>
      <c r="BJ16" s="29">
        <f>BJ17+BJ18</f>
        <v>16</v>
      </c>
      <c r="BK16" s="29">
        <f>BK17+BK18</f>
        <v>6</v>
      </c>
      <c r="BL16" s="29">
        <f>BL17+BL18</f>
        <v>18</v>
      </c>
      <c r="BM16" s="149">
        <f>SUM(BP16:BR16)</f>
        <v>0</v>
      </c>
      <c r="BN16" s="149"/>
      <c r="BO16" s="149"/>
      <c r="BP16" s="29">
        <f>BP17+BP18</f>
        <v>0</v>
      </c>
      <c r="BQ16" s="29">
        <f>BQ17+BQ18</f>
        <v>0</v>
      </c>
      <c r="BR16" s="29">
        <f>BR17+BR18</f>
        <v>0</v>
      </c>
      <c r="BS16" s="149">
        <f>SUM(BV16:BX16)</f>
        <v>23</v>
      </c>
      <c r="BT16" s="149"/>
      <c r="BU16" s="149"/>
      <c r="BV16" s="29">
        <f>BV17+BV18</f>
        <v>23</v>
      </c>
      <c r="BW16" s="29">
        <f>BW17+BW18</f>
        <v>0</v>
      </c>
      <c r="BX16" s="29">
        <f>BX17+BX18</f>
        <v>0</v>
      </c>
      <c r="BY16" s="149">
        <f>SUM(CB16:CD16)</f>
        <v>78</v>
      </c>
      <c r="BZ16" s="149"/>
      <c r="CA16" s="149"/>
      <c r="CB16" s="29">
        <f>CB17+CB18</f>
        <v>43</v>
      </c>
      <c r="CC16" s="29">
        <f>CC17+CC18</f>
        <v>9</v>
      </c>
      <c r="CD16" s="29">
        <f>CD17+CD18</f>
        <v>26</v>
      </c>
      <c r="CE16" s="29">
        <f>SUM(CF16:CH16)</f>
        <v>0</v>
      </c>
      <c r="CF16" s="29"/>
      <c r="CG16" s="29"/>
      <c r="CH16" s="29"/>
    </row>
    <row r="17" spans="1:86" ht="24.75" hidden="1" customHeight="1" outlineLevel="1" x14ac:dyDescent="0.15">
      <c r="A17" s="147" t="s">
        <v>12</v>
      </c>
      <c r="B17" s="147"/>
      <c r="C17" s="147"/>
      <c r="D17" s="148"/>
      <c r="E17" s="149">
        <f>SUM(H17:J17)</f>
        <v>127</v>
      </c>
      <c r="F17" s="149"/>
      <c r="G17" s="149"/>
      <c r="H17" s="29">
        <v>92</v>
      </c>
      <c r="I17" s="29">
        <v>8</v>
      </c>
      <c r="J17" s="29">
        <v>27</v>
      </c>
      <c r="K17" s="149">
        <f>SUM(N17:P17)</f>
        <v>38</v>
      </c>
      <c r="L17" s="149"/>
      <c r="M17" s="149"/>
      <c r="N17" s="29">
        <v>25</v>
      </c>
      <c r="O17" s="29">
        <v>4</v>
      </c>
      <c r="P17" s="29">
        <v>9</v>
      </c>
      <c r="Q17" s="149">
        <f>SUM(T17:V17)</f>
        <v>9</v>
      </c>
      <c r="R17" s="149"/>
      <c r="S17" s="149"/>
      <c r="T17" s="29">
        <v>7</v>
      </c>
      <c r="U17" s="29">
        <v>0</v>
      </c>
      <c r="V17" s="29">
        <v>2</v>
      </c>
      <c r="W17" s="149">
        <f>SUM(Z17:AB17)</f>
        <v>71</v>
      </c>
      <c r="X17" s="149"/>
      <c r="Y17" s="149"/>
      <c r="Z17" s="29">
        <v>58</v>
      </c>
      <c r="AA17" s="29">
        <v>4</v>
      </c>
      <c r="AB17" s="29">
        <v>9</v>
      </c>
      <c r="AC17" s="149">
        <f>SUM(AF17:AH17)</f>
        <v>9</v>
      </c>
      <c r="AD17" s="149"/>
      <c r="AE17" s="149"/>
      <c r="AF17" s="29">
        <v>2</v>
      </c>
      <c r="AG17" s="29">
        <v>0</v>
      </c>
      <c r="AH17" s="29">
        <v>7</v>
      </c>
      <c r="AI17" s="149">
        <f>SUM(AL17:AN17)</f>
        <v>0</v>
      </c>
      <c r="AJ17" s="149"/>
      <c r="AK17" s="149"/>
      <c r="AL17" s="29">
        <v>0</v>
      </c>
      <c r="AM17" s="29">
        <v>0</v>
      </c>
      <c r="AN17" s="29">
        <v>0</v>
      </c>
      <c r="AO17" s="149">
        <f>SUM(AR17:AT17)</f>
        <v>71</v>
      </c>
      <c r="AP17" s="149"/>
      <c r="AQ17" s="149"/>
      <c r="AR17" s="29">
        <f t="shared" ref="AR17:AT18" si="1">AX17+BD17+BJ17+BP17</f>
        <v>58</v>
      </c>
      <c r="AS17" s="29">
        <f t="shared" si="1"/>
        <v>4</v>
      </c>
      <c r="AT17" s="29">
        <f t="shared" si="1"/>
        <v>9</v>
      </c>
      <c r="AU17" s="149">
        <f>SUM(AX17:AZ17)</f>
        <v>1</v>
      </c>
      <c r="AV17" s="149"/>
      <c r="AW17" s="149"/>
      <c r="AX17" s="29">
        <v>1</v>
      </c>
      <c r="AY17" s="29">
        <v>0</v>
      </c>
      <c r="AZ17" s="29">
        <v>0</v>
      </c>
      <c r="BA17" s="149">
        <f>SUM(BD17:BF17)</f>
        <v>54</v>
      </c>
      <c r="BB17" s="149"/>
      <c r="BC17" s="149"/>
      <c r="BD17" s="29">
        <v>47</v>
      </c>
      <c r="BE17" s="29">
        <v>1</v>
      </c>
      <c r="BF17" s="29">
        <v>6</v>
      </c>
      <c r="BG17" s="149">
        <f>SUM(BJ17:BL17)</f>
        <v>16</v>
      </c>
      <c r="BH17" s="149"/>
      <c r="BI17" s="149"/>
      <c r="BJ17" s="29">
        <v>10</v>
      </c>
      <c r="BK17" s="29">
        <v>3</v>
      </c>
      <c r="BL17" s="29">
        <v>3</v>
      </c>
      <c r="BM17" s="149">
        <f>SUM(BP17:BR17)</f>
        <v>0</v>
      </c>
      <c r="BN17" s="149"/>
      <c r="BO17" s="149"/>
      <c r="BP17" s="29">
        <v>0</v>
      </c>
      <c r="BQ17" s="29">
        <v>0</v>
      </c>
      <c r="BR17" s="29">
        <v>0</v>
      </c>
      <c r="BS17" s="149">
        <f>SUM(BV17:BX17)</f>
        <v>21</v>
      </c>
      <c r="BT17" s="149"/>
      <c r="BU17" s="149"/>
      <c r="BV17" s="29">
        <v>21</v>
      </c>
      <c r="BW17" s="29">
        <v>0</v>
      </c>
      <c r="BX17" s="29">
        <v>0</v>
      </c>
      <c r="BY17" s="149">
        <f>SUM(CB17:CD17)</f>
        <v>50</v>
      </c>
      <c r="BZ17" s="149"/>
      <c r="CA17" s="149"/>
      <c r="CB17" s="29">
        <v>37</v>
      </c>
      <c r="CC17" s="29">
        <v>4</v>
      </c>
      <c r="CD17" s="29">
        <v>9</v>
      </c>
      <c r="CE17" s="29">
        <f>SUM(CF17:CH17)</f>
        <v>0</v>
      </c>
      <c r="CF17" s="29"/>
      <c r="CG17" s="29"/>
      <c r="CH17" s="29"/>
    </row>
    <row r="18" spans="1:86" ht="24.75" hidden="1" customHeight="1" outlineLevel="1" x14ac:dyDescent="0.15">
      <c r="A18" s="147" t="s">
        <v>13</v>
      </c>
      <c r="B18" s="147"/>
      <c r="C18" s="147"/>
      <c r="D18" s="148"/>
      <c r="E18" s="149">
        <f>SUM(H18:J18)</f>
        <v>66</v>
      </c>
      <c r="F18" s="149"/>
      <c r="G18" s="149"/>
      <c r="H18" s="29">
        <v>20</v>
      </c>
      <c r="I18" s="29">
        <v>11</v>
      </c>
      <c r="J18" s="29">
        <v>35</v>
      </c>
      <c r="K18" s="149">
        <f>SUM(N18:P18)</f>
        <v>29</v>
      </c>
      <c r="L18" s="149"/>
      <c r="M18" s="149"/>
      <c r="N18" s="29">
        <v>10</v>
      </c>
      <c r="O18" s="29">
        <v>6</v>
      </c>
      <c r="P18" s="29">
        <v>13</v>
      </c>
      <c r="Q18" s="149">
        <f>SUM(T18:V18)</f>
        <v>2</v>
      </c>
      <c r="R18" s="149"/>
      <c r="S18" s="149"/>
      <c r="T18" s="29">
        <v>2</v>
      </c>
      <c r="U18" s="29">
        <v>0</v>
      </c>
      <c r="V18" s="29">
        <v>0</v>
      </c>
      <c r="W18" s="149">
        <f>SUM(Z18:AB18)</f>
        <v>29</v>
      </c>
      <c r="X18" s="149"/>
      <c r="Y18" s="149"/>
      <c r="Z18" s="29">
        <v>7</v>
      </c>
      <c r="AA18" s="29">
        <v>5</v>
      </c>
      <c r="AB18" s="29">
        <v>17</v>
      </c>
      <c r="AC18" s="149">
        <f>SUM(AF18:AH18)</f>
        <v>6</v>
      </c>
      <c r="AD18" s="149"/>
      <c r="AE18" s="149"/>
      <c r="AF18" s="29">
        <v>1</v>
      </c>
      <c r="AG18" s="29">
        <v>0</v>
      </c>
      <c r="AH18" s="29">
        <v>5</v>
      </c>
      <c r="AI18" s="149">
        <f>SUM(AL18:AN18)</f>
        <v>1</v>
      </c>
      <c r="AJ18" s="149"/>
      <c r="AK18" s="149"/>
      <c r="AL18" s="29">
        <v>1</v>
      </c>
      <c r="AM18" s="29">
        <v>0</v>
      </c>
      <c r="AN18" s="29">
        <v>0</v>
      </c>
      <c r="AO18" s="149">
        <f>SUM(AR18:AT18)</f>
        <v>30</v>
      </c>
      <c r="AP18" s="149"/>
      <c r="AQ18" s="149"/>
      <c r="AR18" s="29">
        <f t="shared" si="1"/>
        <v>8</v>
      </c>
      <c r="AS18" s="29">
        <f t="shared" si="1"/>
        <v>5</v>
      </c>
      <c r="AT18" s="29">
        <f t="shared" si="1"/>
        <v>17</v>
      </c>
      <c r="AU18" s="149">
        <f>SUM(AX18:AZ18)</f>
        <v>0</v>
      </c>
      <c r="AV18" s="149"/>
      <c r="AW18" s="149"/>
      <c r="AX18" s="29">
        <v>0</v>
      </c>
      <c r="AY18" s="29">
        <v>0</v>
      </c>
      <c r="AZ18" s="29">
        <v>0</v>
      </c>
      <c r="BA18" s="149">
        <f>SUM(BD18:BF18)</f>
        <v>6</v>
      </c>
      <c r="BB18" s="149"/>
      <c r="BC18" s="149"/>
      <c r="BD18" s="29">
        <v>2</v>
      </c>
      <c r="BE18" s="29">
        <v>2</v>
      </c>
      <c r="BF18" s="29">
        <v>2</v>
      </c>
      <c r="BG18" s="149">
        <f>SUM(BJ18:BL18)</f>
        <v>24</v>
      </c>
      <c r="BH18" s="149"/>
      <c r="BI18" s="149"/>
      <c r="BJ18" s="29">
        <v>6</v>
      </c>
      <c r="BK18" s="29">
        <v>3</v>
      </c>
      <c r="BL18" s="29">
        <v>15</v>
      </c>
      <c r="BM18" s="149">
        <f>SUM(BP18:BR18)</f>
        <v>0</v>
      </c>
      <c r="BN18" s="149"/>
      <c r="BO18" s="149"/>
      <c r="BP18" s="29">
        <v>0</v>
      </c>
      <c r="BQ18" s="29">
        <v>0</v>
      </c>
      <c r="BR18" s="29">
        <v>0</v>
      </c>
      <c r="BS18" s="149">
        <f>SUM(BV18:BX18)</f>
        <v>2</v>
      </c>
      <c r="BT18" s="149"/>
      <c r="BU18" s="149"/>
      <c r="BV18" s="29">
        <v>2</v>
      </c>
      <c r="BW18" s="29">
        <v>0</v>
      </c>
      <c r="BX18" s="29">
        <v>0</v>
      </c>
      <c r="BY18" s="149">
        <f>SUM(CB18:CD18)</f>
        <v>28</v>
      </c>
      <c r="BZ18" s="149"/>
      <c r="CA18" s="149"/>
      <c r="CB18" s="29">
        <v>6</v>
      </c>
      <c r="CC18" s="29">
        <v>5</v>
      </c>
      <c r="CD18" s="29">
        <v>17</v>
      </c>
      <c r="CE18" s="29">
        <f>SUM(CF18:CH18)</f>
        <v>0</v>
      </c>
      <c r="CF18" s="29"/>
      <c r="CG18" s="29"/>
      <c r="CH18" s="29"/>
    </row>
    <row r="19" spans="1:86" ht="24.75" hidden="1" customHeight="1" outlineLevel="1" x14ac:dyDescent="0.15">
      <c r="A19" s="155"/>
      <c r="B19" s="147"/>
      <c r="C19" s="147"/>
      <c r="D19" s="148"/>
      <c r="E19" s="149"/>
      <c r="F19" s="149"/>
      <c r="G19" s="149"/>
      <c r="H19" s="29"/>
      <c r="I19" s="29"/>
      <c r="J19" s="29"/>
      <c r="K19" s="149"/>
      <c r="L19" s="149"/>
      <c r="M19" s="149"/>
      <c r="N19" s="29"/>
      <c r="O19" s="29"/>
      <c r="P19" s="29"/>
      <c r="Q19" s="149"/>
      <c r="R19" s="149"/>
      <c r="S19" s="149"/>
      <c r="T19" s="29"/>
      <c r="U19" s="29"/>
      <c r="V19" s="29"/>
      <c r="W19" s="149"/>
      <c r="X19" s="149"/>
      <c r="Y19" s="149"/>
      <c r="Z19" s="29"/>
      <c r="AA19" s="29"/>
      <c r="AB19" s="29"/>
      <c r="AC19" s="149"/>
      <c r="AD19" s="149"/>
      <c r="AE19" s="149"/>
      <c r="AF19" s="29"/>
      <c r="AG19" s="29"/>
      <c r="AH19" s="29"/>
      <c r="AI19" s="149"/>
      <c r="AJ19" s="149"/>
      <c r="AK19" s="149"/>
      <c r="AL19" s="29"/>
      <c r="AM19" s="29"/>
      <c r="AN19" s="29"/>
      <c r="AO19" s="149"/>
      <c r="AP19" s="149"/>
      <c r="AQ19" s="149"/>
      <c r="AR19" s="29"/>
      <c r="AS19" s="29"/>
      <c r="AT19" s="29"/>
      <c r="AU19" s="149"/>
      <c r="AV19" s="149"/>
      <c r="AW19" s="149"/>
      <c r="AX19" s="29"/>
      <c r="AY19" s="29"/>
      <c r="AZ19" s="29"/>
      <c r="BA19" s="149"/>
      <c r="BB19" s="149"/>
      <c r="BC19" s="149"/>
      <c r="BD19" s="29"/>
      <c r="BE19" s="29"/>
      <c r="BF19" s="29"/>
      <c r="BG19" s="149"/>
      <c r="BH19" s="149"/>
      <c r="BI19" s="149"/>
      <c r="BJ19" s="29"/>
      <c r="BK19" s="29"/>
      <c r="BL19" s="29"/>
      <c r="BM19" s="149"/>
      <c r="BN19" s="149"/>
      <c r="BO19" s="149"/>
      <c r="BP19" s="29"/>
      <c r="BQ19" s="29"/>
      <c r="BR19" s="29"/>
      <c r="BS19" s="149"/>
      <c r="BT19" s="149"/>
      <c r="BU19" s="149"/>
      <c r="BV19" s="29"/>
      <c r="BW19" s="29"/>
      <c r="BX19" s="29"/>
      <c r="BY19" s="149"/>
      <c r="BZ19" s="149"/>
      <c r="CA19" s="149"/>
      <c r="CB19" s="29"/>
      <c r="CC19" s="29"/>
      <c r="CD19" s="29"/>
      <c r="CE19" s="29"/>
      <c r="CF19" s="29"/>
      <c r="CG19" s="29"/>
      <c r="CH19" s="29"/>
    </row>
    <row r="20" spans="1:86" ht="24.75" hidden="1" customHeight="1" outlineLevel="1" x14ac:dyDescent="0.15">
      <c r="A20" s="147" t="s">
        <v>16</v>
      </c>
      <c r="B20" s="147"/>
      <c r="C20" s="147"/>
      <c r="D20" s="148"/>
      <c r="E20" s="149">
        <f>SUM(H20:J20)</f>
        <v>199</v>
      </c>
      <c r="F20" s="149"/>
      <c r="G20" s="149"/>
      <c r="H20" s="29">
        <f>H21+H22</f>
        <v>121</v>
      </c>
      <c r="I20" s="29">
        <f>I21+I22</f>
        <v>16</v>
      </c>
      <c r="J20" s="29">
        <f>J21+J22</f>
        <v>62</v>
      </c>
      <c r="K20" s="149">
        <f>SUM(N20:P20)</f>
        <v>83</v>
      </c>
      <c r="L20" s="149"/>
      <c r="M20" s="149"/>
      <c r="N20" s="29">
        <f>N21+N22</f>
        <v>52</v>
      </c>
      <c r="O20" s="29">
        <f>O21+O22</f>
        <v>12</v>
      </c>
      <c r="P20" s="29">
        <f>P21+P22</f>
        <v>19</v>
      </c>
      <c r="Q20" s="149">
        <f>SUM(T20:V20)</f>
        <v>5</v>
      </c>
      <c r="R20" s="149"/>
      <c r="S20" s="149"/>
      <c r="T20" s="29">
        <f>T21+T22</f>
        <v>2</v>
      </c>
      <c r="U20" s="29">
        <f>U21+U22</f>
        <v>1</v>
      </c>
      <c r="V20" s="29">
        <f>V21+V22</f>
        <v>2</v>
      </c>
      <c r="W20" s="149">
        <f>SUM(Z20:AB20)</f>
        <v>102</v>
      </c>
      <c r="X20" s="149"/>
      <c r="Y20" s="149"/>
      <c r="Z20" s="29">
        <f>Z21+Z22</f>
        <v>67</v>
      </c>
      <c r="AA20" s="29">
        <f>AA21+AA22</f>
        <v>3</v>
      </c>
      <c r="AB20" s="29">
        <f>AB21+AB22</f>
        <v>32</v>
      </c>
      <c r="AC20" s="149">
        <f>SUM(AF20:AH20)</f>
        <v>9</v>
      </c>
      <c r="AD20" s="149"/>
      <c r="AE20" s="149"/>
      <c r="AF20" s="29">
        <f>AF21+AF22</f>
        <v>0</v>
      </c>
      <c r="AG20" s="29">
        <f>AG21+AG22</f>
        <v>0</v>
      </c>
      <c r="AH20" s="29">
        <f>AH21+AH22</f>
        <v>9</v>
      </c>
      <c r="AI20" s="149">
        <f>SUM(AL20:AN20)</f>
        <v>0</v>
      </c>
      <c r="AJ20" s="149"/>
      <c r="AK20" s="149"/>
      <c r="AL20" s="29">
        <f>AL21+AL22</f>
        <v>0</v>
      </c>
      <c r="AM20" s="29">
        <f>AM21+AM22</f>
        <v>0</v>
      </c>
      <c r="AN20" s="29">
        <f>AN21+AN22</f>
        <v>0</v>
      </c>
      <c r="AO20" s="149">
        <f>SUM(AR20:AT20)</f>
        <v>102</v>
      </c>
      <c r="AP20" s="149"/>
      <c r="AQ20" s="149"/>
      <c r="AR20" s="29">
        <f>AR21+AR22</f>
        <v>67</v>
      </c>
      <c r="AS20" s="29">
        <f>AS21+AS22</f>
        <v>3</v>
      </c>
      <c r="AT20" s="29">
        <f>AT21+AT22</f>
        <v>32</v>
      </c>
      <c r="AU20" s="149">
        <f>SUM(AX20:AZ20)</f>
        <v>0</v>
      </c>
      <c r="AV20" s="149"/>
      <c r="AW20" s="149"/>
      <c r="AX20" s="29">
        <f>AX21+AX22</f>
        <v>0</v>
      </c>
      <c r="AY20" s="29">
        <f>AY21+AY22</f>
        <v>0</v>
      </c>
      <c r="AZ20" s="29">
        <f>AZ21+AZ22</f>
        <v>0</v>
      </c>
      <c r="BA20" s="149">
        <f>SUM(BD20:BF20)</f>
        <v>63</v>
      </c>
      <c r="BB20" s="149"/>
      <c r="BC20" s="149"/>
      <c r="BD20" s="29">
        <f>BD21+BD22</f>
        <v>58</v>
      </c>
      <c r="BE20" s="29">
        <f>BE21+BE22</f>
        <v>0</v>
      </c>
      <c r="BF20" s="29">
        <f>BF21+BF22</f>
        <v>5</v>
      </c>
      <c r="BG20" s="149">
        <f>SUM(BJ20:BL20)</f>
        <v>39</v>
      </c>
      <c r="BH20" s="149"/>
      <c r="BI20" s="149"/>
      <c r="BJ20" s="29">
        <f>BJ21+BJ22</f>
        <v>9</v>
      </c>
      <c r="BK20" s="29">
        <f>BK21+BK22</f>
        <v>3</v>
      </c>
      <c r="BL20" s="29">
        <f>BL21+BL22</f>
        <v>27</v>
      </c>
      <c r="BM20" s="149">
        <f>SUM(BP20:BR20)</f>
        <v>0</v>
      </c>
      <c r="BN20" s="149"/>
      <c r="BO20" s="149"/>
      <c r="BP20" s="29">
        <f>BP21+BP22</f>
        <v>0</v>
      </c>
      <c r="BQ20" s="29">
        <f>BQ21+BQ22</f>
        <v>0</v>
      </c>
      <c r="BR20" s="29">
        <f>BR21+BR22</f>
        <v>0</v>
      </c>
      <c r="BS20" s="149">
        <f>SUM(BV20:BX20)</f>
        <v>16</v>
      </c>
      <c r="BT20" s="149"/>
      <c r="BU20" s="149"/>
      <c r="BV20" s="29">
        <f>BV21+BV22</f>
        <v>16</v>
      </c>
      <c r="BW20" s="29">
        <f>BW21+BW22</f>
        <v>0</v>
      </c>
      <c r="BX20" s="29">
        <f>BX21+BX22</f>
        <v>0</v>
      </c>
      <c r="BY20" s="149">
        <f>SUM(CB20:CD20)</f>
        <v>86</v>
      </c>
      <c r="BZ20" s="149"/>
      <c r="CA20" s="149"/>
      <c r="CB20" s="29">
        <f>CB21+CB22</f>
        <v>51</v>
      </c>
      <c r="CC20" s="29">
        <f>CC21+CC22</f>
        <v>3</v>
      </c>
      <c r="CD20" s="29">
        <f>CD21+CD22</f>
        <v>32</v>
      </c>
      <c r="CE20" s="29">
        <f>SUM(CF20:CH20)</f>
        <v>0</v>
      </c>
      <c r="CF20" s="29"/>
      <c r="CG20" s="29"/>
      <c r="CH20" s="29"/>
    </row>
    <row r="21" spans="1:86" ht="24.75" hidden="1" customHeight="1" outlineLevel="1" x14ac:dyDescent="0.15">
      <c r="A21" s="147" t="s">
        <v>12</v>
      </c>
      <c r="B21" s="147"/>
      <c r="C21" s="147"/>
      <c r="D21" s="148"/>
      <c r="E21" s="149">
        <f>SUM(H21:J21)</f>
        <v>116</v>
      </c>
      <c r="F21" s="149"/>
      <c r="G21" s="149"/>
      <c r="H21" s="29">
        <v>85</v>
      </c>
      <c r="I21" s="29">
        <v>6</v>
      </c>
      <c r="J21" s="29">
        <v>25</v>
      </c>
      <c r="K21" s="149">
        <f>SUM(N21:P21)</f>
        <v>36</v>
      </c>
      <c r="L21" s="149"/>
      <c r="M21" s="149"/>
      <c r="N21" s="29">
        <v>28</v>
      </c>
      <c r="O21" s="29">
        <v>3</v>
      </c>
      <c r="P21" s="29">
        <v>5</v>
      </c>
      <c r="Q21" s="149">
        <f>SUM(T21:V21)</f>
        <v>4</v>
      </c>
      <c r="R21" s="149"/>
      <c r="S21" s="149"/>
      <c r="T21" s="29">
        <v>1</v>
      </c>
      <c r="U21" s="29">
        <v>1</v>
      </c>
      <c r="V21" s="29">
        <v>2</v>
      </c>
      <c r="W21" s="149">
        <f>SUM(Z21:AB21)</f>
        <v>71</v>
      </c>
      <c r="X21" s="149"/>
      <c r="Y21" s="149"/>
      <c r="Z21" s="29">
        <v>56</v>
      </c>
      <c r="AA21" s="29">
        <v>2</v>
      </c>
      <c r="AB21" s="29">
        <v>13</v>
      </c>
      <c r="AC21" s="149">
        <f>SUM(AF21:AH21)</f>
        <v>5</v>
      </c>
      <c r="AD21" s="149"/>
      <c r="AE21" s="149"/>
      <c r="AF21" s="29">
        <v>0</v>
      </c>
      <c r="AG21" s="29">
        <v>0</v>
      </c>
      <c r="AH21" s="29">
        <v>5</v>
      </c>
      <c r="AI21" s="149">
        <f>SUM(AL21:AN21)</f>
        <v>0</v>
      </c>
      <c r="AJ21" s="149"/>
      <c r="AK21" s="149"/>
      <c r="AL21" s="29">
        <v>0</v>
      </c>
      <c r="AM21" s="29">
        <v>0</v>
      </c>
      <c r="AN21" s="29">
        <v>0</v>
      </c>
      <c r="AO21" s="149">
        <f>SUM(AR21:AT21)</f>
        <v>71</v>
      </c>
      <c r="AP21" s="149"/>
      <c r="AQ21" s="149"/>
      <c r="AR21" s="29">
        <f t="shared" ref="AR21:AT22" si="2">AX21+BD21+BJ21+BP21</f>
        <v>56</v>
      </c>
      <c r="AS21" s="29">
        <f t="shared" si="2"/>
        <v>2</v>
      </c>
      <c r="AT21" s="29">
        <f t="shared" si="2"/>
        <v>13</v>
      </c>
      <c r="AU21" s="149">
        <f>SUM(AX21:AZ21)</f>
        <v>0</v>
      </c>
      <c r="AV21" s="149"/>
      <c r="AW21" s="149"/>
      <c r="AX21" s="29">
        <v>0</v>
      </c>
      <c r="AY21" s="29">
        <v>0</v>
      </c>
      <c r="AZ21" s="29">
        <v>0</v>
      </c>
      <c r="BA21" s="149">
        <f>SUM(BD21:BF21)</f>
        <v>54</v>
      </c>
      <c r="BB21" s="149"/>
      <c r="BC21" s="149"/>
      <c r="BD21" s="29">
        <v>52</v>
      </c>
      <c r="BE21" s="29">
        <v>0</v>
      </c>
      <c r="BF21" s="29">
        <v>2</v>
      </c>
      <c r="BG21" s="149">
        <f>SUM(BJ21:BL21)</f>
        <v>17</v>
      </c>
      <c r="BH21" s="149"/>
      <c r="BI21" s="149"/>
      <c r="BJ21" s="29">
        <v>4</v>
      </c>
      <c r="BK21" s="29">
        <v>2</v>
      </c>
      <c r="BL21" s="29">
        <v>11</v>
      </c>
      <c r="BM21" s="149">
        <f>SUM(BP21:BR21)</f>
        <v>0</v>
      </c>
      <c r="BN21" s="149"/>
      <c r="BO21" s="149"/>
      <c r="BP21" s="29">
        <v>0</v>
      </c>
      <c r="BQ21" s="29">
        <v>0</v>
      </c>
      <c r="BR21" s="29">
        <v>0</v>
      </c>
      <c r="BS21" s="149">
        <f>SUM(BV21:BX21)</f>
        <v>15</v>
      </c>
      <c r="BT21" s="149"/>
      <c r="BU21" s="149"/>
      <c r="BV21" s="29">
        <v>15</v>
      </c>
      <c r="BW21" s="29">
        <v>0</v>
      </c>
      <c r="BX21" s="29">
        <v>0</v>
      </c>
      <c r="BY21" s="149">
        <f>SUM(CB21:CD21)</f>
        <v>56</v>
      </c>
      <c r="BZ21" s="149"/>
      <c r="CA21" s="149"/>
      <c r="CB21" s="29">
        <v>41</v>
      </c>
      <c r="CC21" s="29">
        <v>2</v>
      </c>
      <c r="CD21" s="29">
        <v>13</v>
      </c>
      <c r="CE21" s="29">
        <f>SUM(CF21:CH21)</f>
        <v>0</v>
      </c>
      <c r="CF21" s="29"/>
      <c r="CG21" s="29"/>
      <c r="CH21" s="29"/>
    </row>
    <row r="22" spans="1:86" ht="24.75" hidden="1" customHeight="1" outlineLevel="1" x14ac:dyDescent="0.15">
      <c r="A22" s="147" t="s">
        <v>13</v>
      </c>
      <c r="B22" s="147"/>
      <c r="C22" s="147"/>
      <c r="D22" s="148"/>
      <c r="E22" s="149">
        <f>SUM(H22:J22)</f>
        <v>83</v>
      </c>
      <c r="F22" s="149"/>
      <c r="G22" s="149"/>
      <c r="H22" s="29">
        <v>36</v>
      </c>
      <c r="I22" s="29">
        <v>10</v>
      </c>
      <c r="J22" s="29">
        <v>37</v>
      </c>
      <c r="K22" s="149">
        <f>SUM(N22:P22)</f>
        <v>47</v>
      </c>
      <c r="L22" s="149"/>
      <c r="M22" s="149"/>
      <c r="N22" s="29">
        <v>24</v>
      </c>
      <c r="O22" s="29">
        <v>9</v>
      </c>
      <c r="P22" s="29">
        <v>14</v>
      </c>
      <c r="Q22" s="149">
        <f>SUM(T22:V22)</f>
        <v>1</v>
      </c>
      <c r="R22" s="149"/>
      <c r="S22" s="149"/>
      <c r="T22" s="29">
        <v>1</v>
      </c>
      <c r="U22" s="29">
        <v>0</v>
      </c>
      <c r="V22" s="29">
        <v>0</v>
      </c>
      <c r="W22" s="149">
        <f>SUM(Z22:AB22)</f>
        <v>31</v>
      </c>
      <c r="X22" s="149"/>
      <c r="Y22" s="149"/>
      <c r="Z22" s="29">
        <v>11</v>
      </c>
      <c r="AA22" s="29">
        <v>1</v>
      </c>
      <c r="AB22" s="29">
        <v>19</v>
      </c>
      <c r="AC22" s="149">
        <f>SUM(AF22:AH22)</f>
        <v>4</v>
      </c>
      <c r="AD22" s="149"/>
      <c r="AE22" s="149"/>
      <c r="AF22" s="29">
        <v>0</v>
      </c>
      <c r="AG22" s="29">
        <v>0</v>
      </c>
      <c r="AH22" s="29">
        <v>4</v>
      </c>
      <c r="AI22" s="149">
        <f>SUM(AL22:AN22)</f>
        <v>0</v>
      </c>
      <c r="AJ22" s="149"/>
      <c r="AK22" s="149"/>
      <c r="AL22" s="29">
        <v>0</v>
      </c>
      <c r="AM22" s="29">
        <v>0</v>
      </c>
      <c r="AN22" s="29">
        <v>0</v>
      </c>
      <c r="AO22" s="149">
        <f>SUM(AR22:AT22)</f>
        <v>31</v>
      </c>
      <c r="AP22" s="149"/>
      <c r="AQ22" s="149"/>
      <c r="AR22" s="29">
        <f t="shared" si="2"/>
        <v>11</v>
      </c>
      <c r="AS22" s="29">
        <f t="shared" si="2"/>
        <v>1</v>
      </c>
      <c r="AT22" s="29">
        <f t="shared" si="2"/>
        <v>19</v>
      </c>
      <c r="AU22" s="149">
        <f>SUM(AX22:AZ22)</f>
        <v>0</v>
      </c>
      <c r="AV22" s="149"/>
      <c r="AW22" s="149"/>
      <c r="AX22" s="29">
        <v>0</v>
      </c>
      <c r="AY22" s="29">
        <v>0</v>
      </c>
      <c r="AZ22" s="29">
        <v>0</v>
      </c>
      <c r="BA22" s="149">
        <f>SUM(BD22:BF22)</f>
        <v>9</v>
      </c>
      <c r="BB22" s="149"/>
      <c r="BC22" s="149"/>
      <c r="BD22" s="29">
        <v>6</v>
      </c>
      <c r="BE22" s="29">
        <v>0</v>
      </c>
      <c r="BF22" s="29">
        <v>3</v>
      </c>
      <c r="BG22" s="149">
        <f>SUM(BJ22:BL22)</f>
        <v>22</v>
      </c>
      <c r="BH22" s="149"/>
      <c r="BI22" s="149"/>
      <c r="BJ22" s="29">
        <v>5</v>
      </c>
      <c r="BK22" s="29">
        <v>1</v>
      </c>
      <c r="BL22" s="29">
        <v>16</v>
      </c>
      <c r="BM22" s="149">
        <f>SUM(BP22:BR22)</f>
        <v>0</v>
      </c>
      <c r="BN22" s="149"/>
      <c r="BO22" s="149"/>
      <c r="BP22" s="29">
        <v>0</v>
      </c>
      <c r="BQ22" s="29">
        <v>0</v>
      </c>
      <c r="BR22" s="29">
        <v>0</v>
      </c>
      <c r="BS22" s="149">
        <f>SUM(BV22:BX22)</f>
        <v>1</v>
      </c>
      <c r="BT22" s="149"/>
      <c r="BU22" s="149"/>
      <c r="BV22" s="29">
        <v>1</v>
      </c>
      <c r="BW22" s="29">
        <v>0</v>
      </c>
      <c r="BX22" s="29">
        <v>0</v>
      </c>
      <c r="BY22" s="149">
        <f>SUM(CB22:CD22)</f>
        <v>30</v>
      </c>
      <c r="BZ22" s="149"/>
      <c r="CA22" s="149"/>
      <c r="CB22" s="29">
        <v>10</v>
      </c>
      <c r="CC22" s="29">
        <v>1</v>
      </c>
      <c r="CD22" s="29">
        <v>19</v>
      </c>
      <c r="CE22" s="29">
        <f>SUM(CF22:CH22)</f>
        <v>0</v>
      </c>
      <c r="CF22" s="29"/>
      <c r="CG22" s="29"/>
      <c r="CH22" s="29"/>
    </row>
    <row r="23" spans="1:86" ht="15" hidden="1" customHeight="1" outlineLevel="1" x14ac:dyDescent="0.15">
      <c r="A23" s="27"/>
      <c r="B23" s="27"/>
      <c r="C23" s="27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ht="24.95" hidden="1" customHeight="1" outlineLevel="1" x14ac:dyDescent="0.15">
      <c r="A24" s="147" t="s">
        <v>17</v>
      </c>
      <c r="B24" s="147"/>
      <c r="C24" s="147"/>
      <c r="D24" s="148"/>
      <c r="E24" s="149">
        <f>SUM(H24:J24)</f>
        <v>181</v>
      </c>
      <c r="F24" s="149"/>
      <c r="G24" s="149"/>
      <c r="H24" s="29">
        <f>H25+H26</f>
        <v>103</v>
      </c>
      <c r="I24" s="29">
        <f>I25+I26</f>
        <v>16</v>
      </c>
      <c r="J24" s="29">
        <f>J25+J26</f>
        <v>62</v>
      </c>
      <c r="K24" s="149">
        <f>SUM(N24:P24)</f>
        <v>80</v>
      </c>
      <c r="L24" s="149"/>
      <c r="M24" s="149"/>
      <c r="N24" s="29">
        <f>N25+N26</f>
        <v>49</v>
      </c>
      <c r="O24" s="29">
        <f>O25+O26</f>
        <v>12</v>
      </c>
      <c r="P24" s="29">
        <f>P25+P26</f>
        <v>19</v>
      </c>
      <c r="Q24" s="149">
        <f>SUM(T24:V24)</f>
        <v>4</v>
      </c>
      <c r="R24" s="149"/>
      <c r="S24" s="149"/>
      <c r="T24" s="29">
        <f>T25+T26</f>
        <v>1</v>
      </c>
      <c r="U24" s="29">
        <f>U25+U26</f>
        <v>1</v>
      </c>
      <c r="V24" s="29">
        <f>V25+V26</f>
        <v>2</v>
      </c>
      <c r="W24" s="149">
        <f>SUM(Z24:AB24)</f>
        <v>87</v>
      </c>
      <c r="X24" s="149"/>
      <c r="Y24" s="149"/>
      <c r="Z24" s="29">
        <f>Z25+Z26</f>
        <v>52</v>
      </c>
      <c r="AA24" s="29">
        <f>AA25+AA26</f>
        <v>3</v>
      </c>
      <c r="AB24" s="29">
        <f>AB25+AB26</f>
        <v>32</v>
      </c>
      <c r="AC24" s="149">
        <f>SUM(AF24:AH24)</f>
        <v>10</v>
      </c>
      <c r="AD24" s="149"/>
      <c r="AE24" s="149"/>
      <c r="AF24" s="29">
        <f>AF25+AF26</f>
        <v>1</v>
      </c>
      <c r="AG24" s="29">
        <f>AG25+AG26</f>
        <v>0</v>
      </c>
      <c r="AH24" s="29">
        <f>AH25+AH26</f>
        <v>9</v>
      </c>
      <c r="AI24" s="149">
        <f>SUM(AL24:AN24)</f>
        <v>0</v>
      </c>
      <c r="AJ24" s="149"/>
      <c r="AK24" s="149"/>
      <c r="AL24" s="29">
        <f>AL25+AL26</f>
        <v>0</v>
      </c>
      <c r="AM24" s="29">
        <f>AM25+AM26</f>
        <v>0</v>
      </c>
      <c r="AN24" s="29">
        <f>AN25+AN26</f>
        <v>0</v>
      </c>
      <c r="AO24" s="149">
        <f>SUM(AR24:AT24)</f>
        <v>87</v>
      </c>
      <c r="AP24" s="149"/>
      <c r="AQ24" s="149"/>
      <c r="AR24" s="29">
        <f>AR25+AR26</f>
        <v>52</v>
      </c>
      <c r="AS24" s="29">
        <f>AS25+AS26</f>
        <v>3</v>
      </c>
      <c r="AT24" s="29">
        <f>AT25+AT26</f>
        <v>32</v>
      </c>
      <c r="AU24" s="149">
        <f>SUM(AX24:AZ24)</f>
        <v>0</v>
      </c>
      <c r="AV24" s="149"/>
      <c r="AW24" s="149"/>
      <c r="AX24" s="29">
        <f>AX25+AX26</f>
        <v>0</v>
      </c>
      <c r="AY24" s="29">
        <f>AY25+AY26</f>
        <v>0</v>
      </c>
      <c r="AZ24" s="29">
        <f>AZ25+AZ26</f>
        <v>0</v>
      </c>
      <c r="BA24" s="149">
        <f>SUM(BD24:BF24)</f>
        <v>48</v>
      </c>
      <c r="BB24" s="149"/>
      <c r="BC24" s="149"/>
      <c r="BD24" s="29">
        <f>BD25+BD26</f>
        <v>43</v>
      </c>
      <c r="BE24" s="29">
        <f>BE25+BE26</f>
        <v>0</v>
      </c>
      <c r="BF24" s="29">
        <f>BF25+BF26</f>
        <v>5</v>
      </c>
      <c r="BG24" s="149">
        <f>SUM(BJ24:BL24)</f>
        <v>32</v>
      </c>
      <c r="BH24" s="149"/>
      <c r="BI24" s="149"/>
      <c r="BJ24" s="29">
        <f>BJ25+BJ26</f>
        <v>2</v>
      </c>
      <c r="BK24" s="29">
        <f>BK25+BK26</f>
        <v>3</v>
      </c>
      <c r="BL24" s="29">
        <f>BL25+BL26</f>
        <v>27</v>
      </c>
      <c r="BM24" s="149">
        <f>SUM(BP24:BR24)</f>
        <v>7</v>
      </c>
      <c r="BN24" s="149"/>
      <c r="BO24" s="149"/>
      <c r="BP24" s="29">
        <f>BP25+BP26</f>
        <v>7</v>
      </c>
      <c r="BQ24" s="29">
        <f>BQ25+BQ26</f>
        <v>0</v>
      </c>
      <c r="BR24" s="29">
        <f>BR25+BR26</f>
        <v>0</v>
      </c>
      <c r="BS24" s="149">
        <f>SUM(BV24:BX24)</f>
        <v>12</v>
      </c>
      <c r="BT24" s="149"/>
      <c r="BU24" s="149"/>
      <c r="BV24" s="29">
        <f>BV25+BV26</f>
        <v>12</v>
      </c>
      <c r="BW24" s="29">
        <f>BW25+BW26</f>
        <v>0</v>
      </c>
      <c r="BX24" s="29">
        <f>BX25+BX26</f>
        <v>0</v>
      </c>
      <c r="BY24" s="149">
        <f>SUM(CB24:CD24)</f>
        <v>75</v>
      </c>
      <c r="BZ24" s="149"/>
      <c r="CA24" s="149"/>
      <c r="CB24" s="29">
        <f>CB25+CB26</f>
        <v>40</v>
      </c>
      <c r="CC24" s="29">
        <f>CC25+CC26</f>
        <v>3</v>
      </c>
      <c r="CD24" s="29">
        <f>CD25+CD26</f>
        <v>32</v>
      </c>
      <c r="CE24" s="29">
        <f>SUM(CF24:CH24)</f>
        <v>0</v>
      </c>
      <c r="CF24" s="29"/>
      <c r="CG24" s="29"/>
      <c r="CH24" s="29"/>
    </row>
    <row r="25" spans="1:86" ht="24.95" hidden="1" customHeight="1" outlineLevel="1" x14ac:dyDescent="0.15">
      <c r="A25" s="147" t="s">
        <v>12</v>
      </c>
      <c r="B25" s="147"/>
      <c r="C25" s="147"/>
      <c r="D25" s="148"/>
      <c r="E25" s="149">
        <f>SUM(H25:J25)</f>
        <v>100</v>
      </c>
      <c r="F25" s="149"/>
      <c r="G25" s="149"/>
      <c r="H25" s="29">
        <v>69</v>
      </c>
      <c r="I25" s="29">
        <v>6</v>
      </c>
      <c r="J25" s="29">
        <v>25</v>
      </c>
      <c r="K25" s="149">
        <f>SUM(N25:P25)</f>
        <v>32</v>
      </c>
      <c r="L25" s="149"/>
      <c r="M25" s="149"/>
      <c r="N25" s="29">
        <v>24</v>
      </c>
      <c r="O25" s="29">
        <v>3</v>
      </c>
      <c r="P25" s="29">
        <v>5</v>
      </c>
      <c r="Q25" s="149">
        <f>SUM(T25:V25)</f>
        <v>3</v>
      </c>
      <c r="R25" s="149"/>
      <c r="S25" s="149"/>
      <c r="T25" s="29">
        <v>0</v>
      </c>
      <c r="U25" s="29">
        <v>1</v>
      </c>
      <c r="V25" s="29">
        <v>2</v>
      </c>
      <c r="W25" s="149">
        <f>SUM(Z25:AB25)</f>
        <v>60</v>
      </c>
      <c r="X25" s="149"/>
      <c r="Y25" s="149"/>
      <c r="Z25" s="29">
        <v>45</v>
      </c>
      <c r="AA25" s="29">
        <v>2</v>
      </c>
      <c r="AB25" s="29">
        <v>13</v>
      </c>
      <c r="AC25" s="149">
        <f>SUM(AF25:AH25)</f>
        <v>5</v>
      </c>
      <c r="AD25" s="149"/>
      <c r="AE25" s="149"/>
      <c r="AF25" s="29">
        <v>0</v>
      </c>
      <c r="AG25" s="29">
        <v>0</v>
      </c>
      <c r="AH25" s="29">
        <v>5</v>
      </c>
      <c r="AI25" s="149">
        <f>SUM(AL25:AN25)</f>
        <v>0</v>
      </c>
      <c r="AJ25" s="149"/>
      <c r="AK25" s="149"/>
      <c r="AL25" s="29">
        <v>0</v>
      </c>
      <c r="AM25" s="29">
        <v>0</v>
      </c>
      <c r="AN25" s="29">
        <v>0</v>
      </c>
      <c r="AO25" s="149">
        <f>SUM(AR25:AT25)</f>
        <v>60</v>
      </c>
      <c r="AP25" s="149"/>
      <c r="AQ25" s="149"/>
      <c r="AR25" s="29">
        <f t="shared" ref="AR25:AT26" si="3">AX25+BD25+BJ25+BP25</f>
        <v>45</v>
      </c>
      <c r="AS25" s="29">
        <f t="shared" si="3"/>
        <v>2</v>
      </c>
      <c r="AT25" s="29">
        <f t="shared" si="3"/>
        <v>13</v>
      </c>
      <c r="AU25" s="149">
        <f>SUM(AX25:AZ25)</f>
        <v>0</v>
      </c>
      <c r="AV25" s="149"/>
      <c r="AW25" s="149"/>
      <c r="AX25" s="29">
        <v>0</v>
      </c>
      <c r="AY25" s="29">
        <v>0</v>
      </c>
      <c r="AZ25" s="29">
        <v>0</v>
      </c>
      <c r="BA25" s="149">
        <f>SUM(BD25:BF25)</f>
        <v>40</v>
      </c>
      <c r="BB25" s="149"/>
      <c r="BC25" s="149"/>
      <c r="BD25" s="29">
        <v>38</v>
      </c>
      <c r="BE25" s="29">
        <v>0</v>
      </c>
      <c r="BF25" s="29">
        <v>2</v>
      </c>
      <c r="BG25" s="149">
        <f>SUM(BJ25:BL25)</f>
        <v>15</v>
      </c>
      <c r="BH25" s="149"/>
      <c r="BI25" s="149"/>
      <c r="BJ25" s="29">
        <v>2</v>
      </c>
      <c r="BK25" s="29">
        <v>2</v>
      </c>
      <c r="BL25" s="29">
        <v>11</v>
      </c>
      <c r="BM25" s="149">
        <f>SUM(BP25:BR25)</f>
        <v>5</v>
      </c>
      <c r="BN25" s="149"/>
      <c r="BO25" s="149"/>
      <c r="BP25" s="29">
        <v>5</v>
      </c>
      <c r="BQ25" s="29">
        <v>0</v>
      </c>
      <c r="BR25" s="29">
        <v>0</v>
      </c>
      <c r="BS25" s="149">
        <f>SUM(BV25:BX25)</f>
        <v>12</v>
      </c>
      <c r="BT25" s="149"/>
      <c r="BU25" s="149"/>
      <c r="BV25" s="29">
        <v>12</v>
      </c>
      <c r="BW25" s="29">
        <v>0</v>
      </c>
      <c r="BX25" s="29">
        <v>0</v>
      </c>
      <c r="BY25" s="149">
        <f>SUM(CB25:CD25)</f>
        <v>48</v>
      </c>
      <c r="BZ25" s="149"/>
      <c r="CA25" s="149"/>
      <c r="CB25" s="29">
        <v>33</v>
      </c>
      <c r="CC25" s="29">
        <v>2</v>
      </c>
      <c r="CD25" s="29">
        <v>13</v>
      </c>
      <c r="CE25" s="29">
        <f>SUM(CF25:CH25)</f>
        <v>0</v>
      </c>
      <c r="CF25" s="29"/>
      <c r="CG25" s="29"/>
      <c r="CH25" s="29"/>
    </row>
    <row r="26" spans="1:86" ht="24.95" hidden="1" customHeight="1" outlineLevel="1" x14ac:dyDescent="0.15">
      <c r="A26" s="147" t="s">
        <v>13</v>
      </c>
      <c r="B26" s="147"/>
      <c r="C26" s="147"/>
      <c r="D26" s="148"/>
      <c r="E26" s="149">
        <f>SUM(H26:J26)</f>
        <v>81</v>
      </c>
      <c r="F26" s="149"/>
      <c r="G26" s="149"/>
      <c r="H26" s="29">
        <v>34</v>
      </c>
      <c r="I26" s="29">
        <v>10</v>
      </c>
      <c r="J26" s="29">
        <v>37</v>
      </c>
      <c r="K26" s="149">
        <f>SUM(N26:P26)</f>
        <v>48</v>
      </c>
      <c r="L26" s="149"/>
      <c r="M26" s="149"/>
      <c r="N26" s="29">
        <v>25</v>
      </c>
      <c r="O26" s="29">
        <v>9</v>
      </c>
      <c r="P26" s="29">
        <v>14</v>
      </c>
      <c r="Q26" s="149">
        <f>SUM(T26:V26)</f>
        <v>1</v>
      </c>
      <c r="R26" s="149"/>
      <c r="S26" s="149"/>
      <c r="T26" s="29">
        <v>1</v>
      </c>
      <c r="U26" s="29">
        <v>0</v>
      </c>
      <c r="V26" s="29">
        <v>0</v>
      </c>
      <c r="W26" s="149">
        <f>SUM(Z26:AB26)</f>
        <v>27</v>
      </c>
      <c r="X26" s="149"/>
      <c r="Y26" s="149"/>
      <c r="Z26" s="29">
        <v>7</v>
      </c>
      <c r="AA26" s="29">
        <v>1</v>
      </c>
      <c r="AB26" s="29">
        <v>19</v>
      </c>
      <c r="AC26" s="149">
        <f>SUM(AF26:AH26)</f>
        <v>5</v>
      </c>
      <c r="AD26" s="149"/>
      <c r="AE26" s="149"/>
      <c r="AF26" s="29">
        <v>1</v>
      </c>
      <c r="AG26" s="29">
        <v>0</v>
      </c>
      <c r="AH26" s="29">
        <v>4</v>
      </c>
      <c r="AI26" s="149">
        <f>SUM(AL26:AN26)</f>
        <v>0</v>
      </c>
      <c r="AJ26" s="149"/>
      <c r="AK26" s="149"/>
      <c r="AL26" s="29">
        <v>0</v>
      </c>
      <c r="AM26" s="29">
        <v>0</v>
      </c>
      <c r="AN26" s="29">
        <v>0</v>
      </c>
      <c r="AO26" s="149">
        <f>SUM(AR26:AT26)</f>
        <v>27</v>
      </c>
      <c r="AP26" s="149"/>
      <c r="AQ26" s="149"/>
      <c r="AR26" s="29">
        <f t="shared" si="3"/>
        <v>7</v>
      </c>
      <c r="AS26" s="29">
        <f t="shared" si="3"/>
        <v>1</v>
      </c>
      <c r="AT26" s="29">
        <f t="shared" si="3"/>
        <v>19</v>
      </c>
      <c r="AU26" s="149">
        <f>SUM(AX26:AZ26)</f>
        <v>0</v>
      </c>
      <c r="AV26" s="149"/>
      <c r="AW26" s="149"/>
      <c r="AX26" s="29">
        <v>0</v>
      </c>
      <c r="AY26" s="29">
        <v>0</v>
      </c>
      <c r="AZ26" s="29">
        <v>0</v>
      </c>
      <c r="BA26" s="149">
        <f>SUM(BD26:BF26)</f>
        <v>8</v>
      </c>
      <c r="BB26" s="149"/>
      <c r="BC26" s="149"/>
      <c r="BD26" s="29">
        <v>5</v>
      </c>
      <c r="BE26" s="29">
        <v>0</v>
      </c>
      <c r="BF26" s="29">
        <v>3</v>
      </c>
      <c r="BG26" s="149">
        <f>SUM(BJ26:BL26)</f>
        <v>17</v>
      </c>
      <c r="BH26" s="149"/>
      <c r="BI26" s="149"/>
      <c r="BJ26" s="29">
        <v>0</v>
      </c>
      <c r="BK26" s="29">
        <v>1</v>
      </c>
      <c r="BL26" s="29">
        <v>16</v>
      </c>
      <c r="BM26" s="149">
        <f>SUM(BP26:BR26)</f>
        <v>2</v>
      </c>
      <c r="BN26" s="149"/>
      <c r="BO26" s="149"/>
      <c r="BP26" s="29">
        <v>2</v>
      </c>
      <c r="BQ26" s="29">
        <v>0</v>
      </c>
      <c r="BR26" s="29">
        <v>0</v>
      </c>
      <c r="BS26" s="149">
        <f>SUM(BV26:BX26)</f>
        <v>0</v>
      </c>
      <c r="BT26" s="149"/>
      <c r="BU26" s="149"/>
      <c r="BV26" s="29">
        <v>0</v>
      </c>
      <c r="BW26" s="29">
        <v>0</v>
      </c>
      <c r="BX26" s="29">
        <v>0</v>
      </c>
      <c r="BY26" s="149">
        <f>SUM(CB26:CD26)</f>
        <v>27</v>
      </c>
      <c r="BZ26" s="149"/>
      <c r="CA26" s="149"/>
      <c r="CB26" s="29">
        <v>7</v>
      </c>
      <c r="CC26" s="29">
        <v>1</v>
      </c>
      <c r="CD26" s="29">
        <v>19</v>
      </c>
      <c r="CE26" s="29">
        <f>SUM(CF26:CH26)</f>
        <v>0</v>
      </c>
      <c r="CF26" s="29"/>
      <c r="CG26" s="29"/>
      <c r="CH26" s="29"/>
    </row>
    <row r="27" spans="1:86" ht="15" hidden="1" customHeight="1" outlineLevel="1" x14ac:dyDescent="0.15">
      <c r="A27" s="155"/>
      <c r="B27" s="147"/>
      <c r="C27" s="147"/>
      <c r="D27" s="148"/>
      <c r="E27" s="149"/>
      <c r="F27" s="149"/>
      <c r="G27" s="149"/>
      <c r="H27" s="29"/>
      <c r="I27" s="29"/>
      <c r="J27" s="29"/>
      <c r="K27" s="149"/>
      <c r="L27" s="149"/>
      <c r="M27" s="149"/>
      <c r="N27" s="29"/>
      <c r="O27" s="29"/>
      <c r="P27" s="29"/>
      <c r="Q27" s="149"/>
      <c r="R27" s="149"/>
      <c r="S27" s="149"/>
      <c r="T27" s="29"/>
      <c r="U27" s="29"/>
      <c r="V27" s="29"/>
      <c r="W27" s="149"/>
      <c r="X27" s="149"/>
      <c r="Y27" s="149"/>
      <c r="Z27" s="29"/>
      <c r="AA27" s="29"/>
      <c r="AB27" s="29"/>
      <c r="AC27" s="149"/>
      <c r="AD27" s="149"/>
      <c r="AE27" s="149"/>
      <c r="AF27" s="29"/>
      <c r="AG27" s="29"/>
      <c r="AH27" s="29"/>
      <c r="AI27" s="149"/>
      <c r="AJ27" s="149"/>
      <c r="AK27" s="149"/>
      <c r="AL27" s="29"/>
      <c r="AM27" s="29"/>
      <c r="AN27" s="29"/>
      <c r="AO27" s="149"/>
      <c r="AP27" s="149"/>
      <c r="AQ27" s="149"/>
      <c r="AR27" s="29"/>
      <c r="AS27" s="29"/>
      <c r="AT27" s="29"/>
      <c r="AU27" s="149"/>
      <c r="AV27" s="149"/>
      <c r="AW27" s="149"/>
      <c r="AX27" s="29"/>
      <c r="AY27" s="29"/>
      <c r="AZ27" s="29"/>
      <c r="BA27" s="149"/>
      <c r="BB27" s="149"/>
      <c r="BC27" s="149"/>
      <c r="BD27" s="29"/>
      <c r="BE27" s="29"/>
      <c r="BF27" s="29"/>
      <c r="BG27" s="149"/>
      <c r="BH27" s="149"/>
      <c r="BI27" s="149"/>
      <c r="BJ27" s="29"/>
      <c r="BK27" s="29"/>
      <c r="BL27" s="29"/>
      <c r="BM27" s="149"/>
      <c r="BN27" s="149"/>
      <c r="BO27" s="149"/>
      <c r="BP27" s="29"/>
      <c r="BQ27" s="29"/>
      <c r="BR27" s="29"/>
      <c r="BS27" s="149"/>
      <c r="BT27" s="149"/>
      <c r="BU27" s="149"/>
      <c r="BV27" s="29"/>
      <c r="BW27" s="29"/>
      <c r="BX27" s="29"/>
      <c r="BY27" s="149"/>
      <c r="BZ27" s="149"/>
      <c r="CA27" s="149"/>
      <c r="CB27" s="29"/>
      <c r="CC27" s="29"/>
      <c r="CD27" s="29"/>
      <c r="CE27" s="29"/>
      <c r="CF27" s="29"/>
      <c r="CG27" s="29"/>
      <c r="CH27" s="29"/>
    </row>
    <row r="28" spans="1:86" ht="24.95" hidden="1" customHeight="1" outlineLevel="1" x14ac:dyDescent="0.15">
      <c r="A28" s="147" t="s">
        <v>18</v>
      </c>
      <c r="B28" s="147"/>
      <c r="C28" s="147"/>
      <c r="D28" s="148"/>
      <c r="E28" s="149">
        <f>SUM(H28:J28)</f>
        <v>180</v>
      </c>
      <c r="F28" s="149"/>
      <c r="G28" s="149"/>
      <c r="H28" s="29">
        <f>H29+H30</f>
        <v>114</v>
      </c>
      <c r="I28" s="29">
        <f>I29+I30</f>
        <v>11</v>
      </c>
      <c r="J28" s="29">
        <f>J29+J30</f>
        <v>55</v>
      </c>
      <c r="K28" s="149">
        <f>SUM(N28:P28)</f>
        <v>77</v>
      </c>
      <c r="L28" s="149"/>
      <c r="M28" s="149"/>
      <c r="N28" s="29">
        <f>N29+N30</f>
        <v>53</v>
      </c>
      <c r="O28" s="29">
        <f>O29+O30</f>
        <v>8</v>
      </c>
      <c r="P28" s="29">
        <f>P29+P30</f>
        <v>16</v>
      </c>
      <c r="Q28" s="149">
        <f>SUM(T28:V28)</f>
        <v>7</v>
      </c>
      <c r="R28" s="149"/>
      <c r="S28" s="149"/>
      <c r="T28" s="29">
        <f>T29+T30</f>
        <v>7</v>
      </c>
      <c r="U28" s="29">
        <f>U29+U30</f>
        <v>0</v>
      </c>
      <c r="V28" s="29">
        <f>V29+V30</f>
        <v>0</v>
      </c>
      <c r="W28" s="149">
        <f>SUM(Z28:AB28)</f>
        <v>87</v>
      </c>
      <c r="X28" s="149"/>
      <c r="Y28" s="149"/>
      <c r="Z28" s="29">
        <f>Z29+Z30</f>
        <v>54</v>
      </c>
      <c r="AA28" s="29">
        <f>AA29+AA30</f>
        <v>3</v>
      </c>
      <c r="AB28" s="29">
        <f>AB29+AB30</f>
        <v>30</v>
      </c>
      <c r="AC28" s="149">
        <f>SUM(AF28:AH28)</f>
        <v>9</v>
      </c>
      <c r="AD28" s="149"/>
      <c r="AE28" s="149"/>
      <c r="AF28" s="29">
        <f>AF29+AF30</f>
        <v>0</v>
      </c>
      <c r="AG28" s="29">
        <f>AG29+AG30</f>
        <v>0</v>
      </c>
      <c r="AH28" s="29">
        <f>AH29+AH30</f>
        <v>9</v>
      </c>
      <c r="AI28" s="149">
        <f>SUM(AL28:AN28)</f>
        <v>0</v>
      </c>
      <c r="AJ28" s="149"/>
      <c r="AK28" s="149"/>
      <c r="AL28" s="29">
        <f>AL29+AL30</f>
        <v>0</v>
      </c>
      <c r="AM28" s="29">
        <f>AM29+AM30</f>
        <v>0</v>
      </c>
      <c r="AN28" s="29">
        <f>AN29+AN30</f>
        <v>0</v>
      </c>
      <c r="AO28" s="149">
        <f>SUM(AR28:AT28)</f>
        <v>87</v>
      </c>
      <c r="AP28" s="149"/>
      <c r="AQ28" s="149"/>
      <c r="AR28" s="29">
        <f>AR29+AR30</f>
        <v>54</v>
      </c>
      <c r="AS28" s="29">
        <f>AS29+AS30</f>
        <v>3</v>
      </c>
      <c r="AT28" s="29">
        <f>AT29+AT30</f>
        <v>30</v>
      </c>
      <c r="AU28" s="149">
        <f>SUM(AX28:AZ28)</f>
        <v>0</v>
      </c>
      <c r="AV28" s="149"/>
      <c r="AW28" s="149"/>
      <c r="AX28" s="29">
        <f>AX29+AX30</f>
        <v>0</v>
      </c>
      <c r="AY28" s="29">
        <f>AY29+AY30</f>
        <v>0</v>
      </c>
      <c r="AZ28" s="29">
        <f>AZ29+AZ30</f>
        <v>0</v>
      </c>
      <c r="BA28" s="149">
        <f>SUM(BD28:BF28)</f>
        <v>53</v>
      </c>
      <c r="BB28" s="149"/>
      <c r="BC28" s="149"/>
      <c r="BD28" s="29">
        <f>BD29+BD30</f>
        <v>40</v>
      </c>
      <c r="BE28" s="29">
        <f>BE29+BE30</f>
        <v>2</v>
      </c>
      <c r="BF28" s="29">
        <f>BF29+BF30</f>
        <v>11</v>
      </c>
      <c r="BG28" s="149">
        <f>SUM(BJ28:BL28)</f>
        <v>25</v>
      </c>
      <c r="BH28" s="149"/>
      <c r="BI28" s="149"/>
      <c r="BJ28" s="29">
        <f>BJ29+BJ30</f>
        <v>5</v>
      </c>
      <c r="BK28" s="29">
        <f>BK29+BK30</f>
        <v>1</v>
      </c>
      <c r="BL28" s="29">
        <f>BL29+BL30</f>
        <v>19</v>
      </c>
      <c r="BM28" s="149">
        <f>SUM(BP28:BR28)</f>
        <v>9</v>
      </c>
      <c r="BN28" s="149"/>
      <c r="BO28" s="149"/>
      <c r="BP28" s="29">
        <f>BP29+BP30</f>
        <v>9</v>
      </c>
      <c r="BQ28" s="29">
        <f>BQ29+BQ30</f>
        <v>0</v>
      </c>
      <c r="BR28" s="29">
        <f>BR29+BR30</f>
        <v>0</v>
      </c>
      <c r="BS28" s="149">
        <f>SUM(BV28:BX28)</f>
        <v>15</v>
      </c>
      <c r="BT28" s="149"/>
      <c r="BU28" s="149"/>
      <c r="BV28" s="29">
        <f>BV29+BV30</f>
        <v>15</v>
      </c>
      <c r="BW28" s="29">
        <f>BW29+BW30</f>
        <v>0</v>
      </c>
      <c r="BX28" s="29">
        <f>BX29+BX30</f>
        <v>0</v>
      </c>
      <c r="BY28" s="149">
        <f>SUM(CB28:CD28)</f>
        <v>72</v>
      </c>
      <c r="BZ28" s="149"/>
      <c r="CA28" s="149"/>
      <c r="CB28" s="29">
        <f>CB29+CB30</f>
        <v>41</v>
      </c>
      <c r="CC28" s="29">
        <f>CC29+CC30</f>
        <v>3</v>
      </c>
      <c r="CD28" s="29">
        <f>CD29+CD30</f>
        <v>28</v>
      </c>
      <c r="CE28" s="29">
        <f>SUM(CF28:CH28)</f>
        <v>0</v>
      </c>
      <c r="CF28" s="29"/>
      <c r="CG28" s="29"/>
      <c r="CH28" s="29"/>
    </row>
    <row r="29" spans="1:86" ht="24.95" hidden="1" customHeight="1" outlineLevel="1" x14ac:dyDescent="0.15">
      <c r="A29" s="147" t="s">
        <v>12</v>
      </c>
      <c r="B29" s="147"/>
      <c r="C29" s="147"/>
      <c r="D29" s="148"/>
      <c r="E29" s="149">
        <f>SUM(H29:J29)</f>
        <v>107</v>
      </c>
      <c r="F29" s="149"/>
      <c r="G29" s="149"/>
      <c r="H29" s="29">
        <v>76</v>
      </c>
      <c r="I29" s="29">
        <v>9</v>
      </c>
      <c r="J29" s="29">
        <v>22</v>
      </c>
      <c r="K29" s="149">
        <f>SUM(N29:P29)</f>
        <v>40</v>
      </c>
      <c r="L29" s="149"/>
      <c r="M29" s="149"/>
      <c r="N29" s="29">
        <v>27</v>
      </c>
      <c r="O29" s="29">
        <v>8</v>
      </c>
      <c r="P29" s="29">
        <v>5</v>
      </c>
      <c r="Q29" s="149">
        <f>SUM(T29:V29)</f>
        <v>4</v>
      </c>
      <c r="R29" s="149"/>
      <c r="S29" s="149"/>
      <c r="T29" s="29">
        <v>4</v>
      </c>
      <c r="U29" s="29">
        <v>0</v>
      </c>
      <c r="V29" s="29">
        <v>0</v>
      </c>
      <c r="W29" s="149">
        <f>SUM(Z29:AB29)</f>
        <v>60</v>
      </c>
      <c r="X29" s="149"/>
      <c r="Y29" s="149"/>
      <c r="Z29" s="29">
        <v>45</v>
      </c>
      <c r="AA29" s="29">
        <v>1</v>
      </c>
      <c r="AB29" s="29">
        <v>14</v>
      </c>
      <c r="AC29" s="149">
        <f>SUM(AF29:AH29)</f>
        <v>3</v>
      </c>
      <c r="AD29" s="149"/>
      <c r="AE29" s="149"/>
      <c r="AF29" s="29">
        <v>0</v>
      </c>
      <c r="AG29" s="29">
        <v>0</v>
      </c>
      <c r="AH29" s="29">
        <v>3</v>
      </c>
      <c r="AI29" s="149">
        <f>SUM(AL29:AN29)</f>
        <v>0</v>
      </c>
      <c r="AJ29" s="149"/>
      <c r="AK29" s="149"/>
      <c r="AL29" s="29">
        <v>0</v>
      </c>
      <c r="AM29" s="29">
        <v>0</v>
      </c>
      <c r="AN29" s="29">
        <v>0</v>
      </c>
      <c r="AO29" s="149">
        <f>SUM(AR29:AT29)</f>
        <v>60</v>
      </c>
      <c r="AP29" s="149"/>
      <c r="AQ29" s="149"/>
      <c r="AR29" s="29">
        <f t="shared" ref="AR29:AT30" si="4">AX29+BD29+BJ29+BP29</f>
        <v>45</v>
      </c>
      <c r="AS29" s="29">
        <f t="shared" si="4"/>
        <v>1</v>
      </c>
      <c r="AT29" s="29">
        <f t="shared" si="4"/>
        <v>14</v>
      </c>
      <c r="AU29" s="149">
        <f>SUM(AX29:AZ29)</f>
        <v>0</v>
      </c>
      <c r="AV29" s="149"/>
      <c r="AW29" s="149"/>
      <c r="AX29" s="29">
        <v>0</v>
      </c>
      <c r="AY29" s="29">
        <v>0</v>
      </c>
      <c r="AZ29" s="29">
        <v>0</v>
      </c>
      <c r="BA29" s="149">
        <f>SUM(BD29:BF29)</f>
        <v>43</v>
      </c>
      <c r="BB29" s="149"/>
      <c r="BC29" s="149"/>
      <c r="BD29" s="29">
        <v>36</v>
      </c>
      <c r="BE29" s="29">
        <v>1</v>
      </c>
      <c r="BF29" s="29">
        <v>6</v>
      </c>
      <c r="BG29" s="149">
        <f>SUM(BJ29:BL29)</f>
        <v>13</v>
      </c>
      <c r="BH29" s="149"/>
      <c r="BI29" s="149"/>
      <c r="BJ29" s="29">
        <v>5</v>
      </c>
      <c r="BK29" s="29">
        <v>0</v>
      </c>
      <c r="BL29" s="29">
        <v>8</v>
      </c>
      <c r="BM29" s="149">
        <f>SUM(BP29:BR29)</f>
        <v>4</v>
      </c>
      <c r="BN29" s="149"/>
      <c r="BO29" s="149"/>
      <c r="BP29" s="29">
        <v>4</v>
      </c>
      <c r="BQ29" s="29">
        <v>0</v>
      </c>
      <c r="BR29" s="29">
        <v>0</v>
      </c>
      <c r="BS29" s="149">
        <f>SUM(BV29:BX29)</f>
        <v>12</v>
      </c>
      <c r="BT29" s="149"/>
      <c r="BU29" s="149"/>
      <c r="BV29" s="29">
        <v>12</v>
      </c>
      <c r="BW29" s="29">
        <v>0</v>
      </c>
      <c r="BX29" s="29">
        <v>0</v>
      </c>
      <c r="BY29" s="149">
        <f>SUM(CB29:CD29)</f>
        <v>48</v>
      </c>
      <c r="BZ29" s="149"/>
      <c r="CA29" s="149"/>
      <c r="CB29" s="29">
        <v>34</v>
      </c>
      <c r="CC29" s="29">
        <v>1</v>
      </c>
      <c r="CD29" s="29">
        <v>13</v>
      </c>
      <c r="CE29" s="29">
        <f>SUM(CF29:CH29)</f>
        <v>0</v>
      </c>
      <c r="CF29" s="29"/>
      <c r="CG29" s="29"/>
      <c r="CH29" s="29"/>
    </row>
    <row r="30" spans="1:86" ht="24.95" hidden="1" customHeight="1" outlineLevel="1" x14ac:dyDescent="0.15">
      <c r="A30" s="147" t="s">
        <v>13</v>
      </c>
      <c r="B30" s="147"/>
      <c r="C30" s="147"/>
      <c r="D30" s="148"/>
      <c r="E30" s="149">
        <f>SUM(H30:J30)</f>
        <v>73</v>
      </c>
      <c r="F30" s="149"/>
      <c r="G30" s="149"/>
      <c r="H30" s="29">
        <v>38</v>
      </c>
      <c r="I30" s="29">
        <v>2</v>
      </c>
      <c r="J30" s="29">
        <v>33</v>
      </c>
      <c r="K30" s="149">
        <f>SUM(N30:P30)</f>
        <v>37</v>
      </c>
      <c r="L30" s="149"/>
      <c r="M30" s="149"/>
      <c r="N30" s="29">
        <v>26</v>
      </c>
      <c r="O30" s="29">
        <v>0</v>
      </c>
      <c r="P30" s="29">
        <v>11</v>
      </c>
      <c r="Q30" s="149">
        <f>SUM(T30:V30)</f>
        <v>3</v>
      </c>
      <c r="R30" s="149"/>
      <c r="S30" s="149"/>
      <c r="T30" s="29">
        <v>3</v>
      </c>
      <c r="U30" s="29">
        <v>0</v>
      </c>
      <c r="V30" s="29">
        <v>0</v>
      </c>
      <c r="W30" s="149">
        <f>SUM(Z30:AB30)</f>
        <v>27</v>
      </c>
      <c r="X30" s="149"/>
      <c r="Y30" s="149"/>
      <c r="Z30" s="29">
        <v>9</v>
      </c>
      <c r="AA30" s="29">
        <v>2</v>
      </c>
      <c r="AB30" s="29">
        <v>16</v>
      </c>
      <c r="AC30" s="149">
        <f>SUM(AF30:AH30)</f>
        <v>6</v>
      </c>
      <c r="AD30" s="149"/>
      <c r="AE30" s="149"/>
      <c r="AF30" s="29">
        <v>0</v>
      </c>
      <c r="AG30" s="29">
        <v>0</v>
      </c>
      <c r="AH30" s="29">
        <v>6</v>
      </c>
      <c r="AI30" s="149">
        <f>SUM(AL30:AN30)</f>
        <v>0</v>
      </c>
      <c r="AJ30" s="149"/>
      <c r="AK30" s="149"/>
      <c r="AL30" s="29">
        <v>0</v>
      </c>
      <c r="AM30" s="29">
        <v>0</v>
      </c>
      <c r="AN30" s="29">
        <v>0</v>
      </c>
      <c r="AO30" s="149">
        <f>SUM(AR30:AT30)</f>
        <v>27</v>
      </c>
      <c r="AP30" s="149"/>
      <c r="AQ30" s="149"/>
      <c r="AR30" s="29">
        <f t="shared" si="4"/>
        <v>9</v>
      </c>
      <c r="AS30" s="29">
        <f t="shared" si="4"/>
        <v>2</v>
      </c>
      <c r="AT30" s="29">
        <f t="shared" si="4"/>
        <v>16</v>
      </c>
      <c r="AU30" s="149">
        <f>SUM(AX30:AZ30)</f>
        <v>0</v>
      </c>
      <c r="AV30" s="149"/>
      <c r="AW30" s="149"/>
      <c r="AX30" s="29">
        <v>0</v>
      </c>
      <c r="AY30" s="29">
        <v>0</v>
      </c>
      <c r="AZ30" s="29">
        <v>0</v>
      </c>
      <c r="BA30" s="149">
        <f>SUM(BD30:BF30)</f>
        <v>10</v>
      </c>
      <c r="BB30" s="149"/>
      <c r="BC30" s="149"/>
      <c r="BD30" s="29">
        <v>4</v>
      </c>
      <c r="BE30" s="29">
        <v>1</v>
      </c>
      <c r="BF30" s="29">
        <v>5</v>
      </c>
      <c r="BG30" s="149">
        <f>SUM(BJ30:BL30)</f>
        <v>12</v>
      </c>
      <c r="BH30" s="149"/>
      <c r="BI30" s="149"/>
      <c r="BJ30" s="29">
        <v>0</v>
      </c>
      <c r="BK30" s="29">
        <v>1</v>
      </c>
      <c r="BL30" s="29">
        <v>11</v>
      </c>
      <c r="BM30" s="149">
        <f>SUM(BP30:BR30)</f>
        <v>5</v>
      </c>
      <c r="BN30" s="149"/>
      <c r="BO30" s="149"/>
      <c r="BP30" s="29">
        <v>5</v>
      </c>
      <c r="BQ30" s="29">
        <v>0</v>
      </c>
      <c r="BR30" s="29">
        <v>0</v>
      </c>
      <c r="BS30" s="149">
        <f>SUM(BV30:BX30)</f>
        <v>3</v>
      </c>
      <c r="BT30" s="149"/>
      <c r="BU30" s="149"/>
      <c r="BV30" s="29">
        <v>3</v>
      </c>
      <c r="BW30" s="29">
        <v>0</v>
      </c>
      <c r="BX30" s="29">
        <v>0</v>
      </c>
      <c r="BY30" s="149">
        <f>SUM(CB30:CD30)</f>
        <v>24</v>
      </c>
      <c r="BZ30" s="149"/>
      <c r="CA30" s="149"/>
      <c r="CB30" s="29">
        <v>7</v>
      </c>
      <c r="CC30" s="29">
        <v>2</v>
      </c>
      <c r="CD30" s="29">
        <v>15</v>
      </c>
      <c r="CE30" s="29">
        <f>SUM(CF30:CH30)</f>
        <v>0</v>
      </c>
      <c r="CF30" s="29"/>
      <c r="CG30" s="29"/>
      <c r="CH30" s="29"/>
    </row>
    <row r="31" spans="1:86" ht="15" hidden="1" customHeight="1" outlineLevel="1" x14ac:dyDescent="0.15">
      <c r="A31" s="27"/>
      <c r="B31" s="27"/>
      <c r="C31" s="27"/>
      <c r="D31" s="28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</row>
    <row r="32" spans="1:86" ht="24.95" hidden="1" customHeight="1" outlineLevel="1" x14ac:dyDescent="0.15">
      <c r="A32" s="147" t="s">
        <v>19</v>
      </c>
      <c r="B32" s="147"/>
      <c r="C32" s="147"/>
      <c r="D32" s="148"/>
      <c r="E32" s="149">
        <f>SUM(H32:J32)</f>
        <v>158</v>
      </c>
      <c r="F32" s="149"/>
      <c r="G32" s="149"/>
      <c r="H32" s="29">
        <f>H33+H34</f>
        <v>97</v>
      </c>
      <c r="I32" s="29">
        <f>I33+I34</f>
        <v>6</v>
      </c>
      <c r="J32" s="29">
        <f>J33+J34</f>
        <v>55</v>
      </c>
      <c r="K32" s="149">
        <f>SUM(N32:P32)</f>
        <v>71</v>
      </c>
      <c r="L32" s="149"/>
      <c r="M32" s="149"/>
      <c r="N32" s="29">
        <f>N33+N34</f>
        <v>44</v>
      </c>
      <c r="O32" s="29">
        <f>O33+O34</f>
        <v>1</v>
      </c>
      <c r="P32" s="29">
        <f>P33+P34</f>
        <v>26</v>
      </c>
      <c r="Q32" s="149">
        <f>SUM(T32:V32)</f>
        <v>3</v>
      </c>
      <c r="R32" s="149"/>
      <c r="S32" s="149"/>
      <c r="T32" s="29">
        <f>T33+T34</f>
        <v>2</v>
      </c>
      <c r="U32" s="29">
        <f>U33+U34</f>
        <v>1</v>
      </c>
      <c r="V32" s="29">
        <f>V33+V34</f>
        <v>0</v>
      </c>
      <c r="W32" s="149">
        <f>SUM(Z32:AB32)</f>
        <v>79</v>
      </c>
      <c r="X32" s="149"/>
      <c r="Y32" s="149"/>
      <c r="Z32" s="29">
        <f>Z33+Z34</f>
        <v>51</v>
      </c>
      <c r="AA32" s="29">
        <f>AA33+AA34</f>
        <v>3</v>
      </c>
      <c r="AB32" s="29">
        <f>AB33+AB34</f>
        <v>25</v>
      </c>
      <c r="AC32" s="149">
        <f>SUM(AF32:AH32)</f>
        <v>4</v>
      </c>
      <c r="AD32" s="149"/>
      <c r="AE32" s="149"/>
      <c r="AF32" s="29">
        <f>AF33+AF34</f>
        <v>0</v>
      </c>
      <c r="AG32" s="29">
        <f>AG33+AG34</f>
        <v>0</v>
      </c>
      <c r="AH32" s="29">
        <f>AH33+AH34</f>
        <v>4</v>
      </c>
      <c r="AI32" s="149">
        <f>SUM(AL32:AN32)</f>
        <v>2</v>
      </c>
      <c r="AJ32" s="149"/>
      <c r="AK32" s="149"/>
      <c r="AL32" s="29">
        <f>AL33+AL34</f>
        <v>2</v>
      </c>
      <c r="AM32" s="29">
        <f>AM33+AM34</f>
        <v>0</v>
      </c>
      <c r="AN32" s="29">
        <f>AN33+AN34</f>
        <v>0</v>
      </c>
      <c r="AO32" s="149">
        <f>SUM(AR32:AT32)</f>
        <v>81</v>
      </c>
      <c r="AP32" s="149"/>
      <c r="AQ32" s="149"/>
      <c r="AR32" s="29">
        <f>AR33+AR34</f>
        <v>53</v>
      </c>
      <c r="AS32" s="29">
        <f>AS33+AS34</f>
        <v>3</v>
      </c>
      <c r="AT32" s="29">
        <f>AT33+AT34</f>
        <v>25</v>
      </c>
      <c r="AU32" s="149">
        <f>SUM(AX32:AZ32)</f>
        <v>0</v>
      </c>
      <c r="AV32" s="149"/>
      <c r="AW32" s="149"/>
      <c r="AX32" s="29">
        <f>AX33+AX34</f>
        <v>0</v>
      </c>
      <c r="AY32" s="29">
        <f>AY33+AY34</f>
        <v>0</v>
      </c>
      <c r="AZ32" s="29">
        <f>AZ33+AZ34</f>
        <v>0</v>
      </c>
      <c r="BA32" s="149">
        <f>SUM(BD32:BF32)</f>
        <v>54</v>
      </c>
      <c r="BB32" s="149"/>
      <c r="BC32" s="149"/>
      <c r="BD32" s="29">
        <f>BD33+BD34</f>
        <v>48</v>
      </c>
      <c r="BE32" s="29">
        <f>BE33+BE34</f>
        <v>1</v>
      </c>
      <c r="BF32" s="29">
        <f>BF33+BF34</f>
        <v>5</v>
      </c>
      <c r="BG32" s="149">
        <f>SUM(BJ32:BL32)</f>
        <v>27</v>
      </c>
      <c r="BH32" s="149"/>
      <c r="BI32" s="149"/>
      <c r="BJ32" s="29">
        <f>BJ33+BJ34</f>
        <v>5</v>
      </c>
      <c r="BK32" s="29">
        <f>BK33+BK34</f>
        <v>2</v>
      </c>
      <c r="BL32" s="29">
        <f>BL33+BL34</f>
        <v>20</v>
      </c>
      <c r="BM32" s="149">
        <f>SUM(BP32:BR32)</f>
        <v>0</v>
      </c>
      <c r="BN32" s="149"/>
      <c r="BO32" s="149"/>
      <c r="BP32" s="29">
        <f>BP33+BP34</f>
        <v>0</v>
      </c>
      <c r="BQ32" s="29">
        <f>BQ33+BQ34</f>
        <v>0</v>
      </c>
      <c r="BR32" s="29">
        <f>BR33+BR34</f>
        <v>0</v>
      </c>
      <c r="BS32" s="149">
        <f>SUM(BV32:BX32)</f>
        <v>4</v>
      </c>
      <c r="BT32" s="149"/>
      <c r="BU32" s="149"/>
      <c r="BV32" s="29">
        <f>BV33+BV34</f>
        <v>4</v>
      </c>
      <c r="BW32" s="29">
        <f>BW33+BW34</f>
        <v>0</v>
      </c>
      <c r="BX32" s="29">
        <f>BX33+BX34</f>
        <v>0</v>
      </c>
      <c r="BY32" s="149">
        <f>SUM(CB32:CD32)</f>
        <v>77</v>
      </c>
      <c r="BZ32" s="149"/>
      <c r="CA32" s="149"/>
      <c r="CB32" s="29">
        <f>CB33+CB34</f>
        <v>49</v>
      </c>
      <c r="CC32" s="29">
        <f>CC33+CC34</f>
        <v>3</v>
      </c>
      <c r="CD32" s="29">
        <f>CD33+CD34</f>
        <v>25</v>
      </c>
      <c r="CE32" s="29">
        <f>SUM(CF32:CH32)</f>
        <v>0</v>
      </c>
      <c r="CF32" s="29"/>
      <c r="CG32" s="29"/>
      <c r="CH32" s="29"/>
    </row>
    <row r="33" spans="1:86" ht="24.95" hidden="1" customHeight="1" outlineLevel="1" x14ac:dyDescent="0.15">
      <c r="A33" s="147" t="s">
        <v>12</v>
      </c>
      <c r="B33" s="147"/>
      <c r="C33" s="147"/>
      <c r="D33" s="148"/>
      <c r="E33" s="149">
        <f>SUM(H33:J33)</f>
        <v>91</v>
      </c>
      <c r="F33" s="149"/>
      <c r="G33" s="149"/>
      <c r="H33" s="29">
        <v>69</v>
      </c>
      <c r="I33" s="29">
        <v>2</v>
      </c>
      <c r="J33" s="29">
        <v>20</v>
      </c>
      <c r="K33" s="149">
        <f>SUM(N33:P33)</f>
        <v>33</v>
      </c>
      <c r="L33" s="149"/>
      <c r="M33" s="149"/>
      <c r="N33" s="29">
        <v>21</v>
      </c>
      <c r="O33" s="29">
        <v>1</v>
      </c>
      <c r="P33" s="29">
        <v>11</v>
      </c>
      <c r="Q33" s="149">
        <f>SUM(T33:V33)</f>
        <v>3</v>
      </c>
      <c r="R33" s="149"/>
      <c r="S33" s="149"/>
      <c r="T33" s="29">
        <v>2</v>
      </c>
      <c r="U33" s="29">
        <v>1</v>
      </c>
      <c r="V33" s="29">
        <v>0</v>
      </c>
      <c r="W33" s="149">
        <f>SUM(Z33:AB33)</f>
        <v>53</v>
      </c>
      <c r="X33" s="149"/>
      <c r="Y33" s="149"/>
      <c r="Z33" s="29">
        <v>46</v>
      </c>
      <c r="AA33" s="29">
        <v>0</v>
      </c>
      <c r="AB33" s="29">
        <v>7</v>
      </c>
      <c r="AC33" s="149">
        <f>SUM(AF33:AH33)</f>
        <v>2</v>
      </c>
      <c r="AD33" s="149"/>
      <c r="AE33" s="149"/>
      <c r="AF33" s="29">
        <v>0</v>
      </c>
      <c r="AG33" s="29">
        <v>0</v>
      </c>
      <c r="AH33" s="29">
        <v>2</v>
      </c>
      <c r="AI33" s="149">
        <f>SUM(AL33:AN33)</f>
        <v>0</v>
      </c>
      <c r="AJ33" s="149"/>
      <c r="AK33" s="149"/>
      <c r="AL33" s="29">
        <v>0</v>
      </c>
      <c r="AM33" s="29">
        <v>0</v>
      </c>
      <c r="AN33" s="29">
        <v>0</v>
      </c>
      <c r="AO33" s="149">
        <f>SUM(AR33:AT33)</f>
        <v>53</v>
      </c>
      <c r="AP33" s="149"/>
      <c r="AQ33" s="149"/>
      <c r="AR33" s="29">
        <f t="shared" ref="AR33:AT34" si="5">AX33+BD33+BJ33+BP33</f>
        <v>46</v>
      </c>
      <c r="AS33" s="29">
        <f t="shared" si="5"/>
        <v>0</v>
      </c>
      <c r="AT33" s="29">
        <f t="shared" si="5"/>
        <v>7</v>
      </c>
      <c r="AU33" s="149">
        <f>SUM(AX33:AZ33)</f>
        <v>0</v>
      </c>
      <c r="AV33" s="149"/>
      <c r="AW33" s="149"/>
      <c r="AX33" s="29">
        <v>0</v>
      </c>
      <c r="AY33" s="29">
        <v>0</v>
      </c>
      <c r="AZ33" s="29">
        <v>0</v>
      </c>
      <c r="BA33" s="149">
        <f>SUM(BD33:BF33)</f>
        <v>47</v>
      </c>
      <c r="BB33" s="149"/>
      <c r="BC33" s="149"/>
      <c r="BD33" s="29">
        <v>44</v>
      </c>
      <c r="BE33" s="29">
        <v>0</v>
      </c>
      <c r="BF33" s="29">
        <v>3</v>
      </c>
      <c r="BG33" s="149">
        <f>SUM(BJ33:BL33)</f>
        <v>6</v>
      </c>
      <c r="BH33" s="149"/>
      <c r="BI33" s="149"/>
      <c r="BJ33" s="29">
        <v>2</v>
      </c>
      <c r="BK33" s="29">
        <v>0</v>
      </c>
      <c r="BL33" s="29">
        <v>4</v>
      </c>
      <c r="BM33" s="149">
        <f>SUM(BP33:BR33)</f>
        <v>0</v>
      </c>
      <c r="BN33" s="149"/>
      <c r="BO33" s="149"/>
      <c r="BP33" s="29">
        <v>0</v>
      </c>
      <c r="BQ33" s="29">
        <v>0</v>
      </c>
      <c r="BR33" s="29">
        <v>0</v>
      </c>
      <c r="BS33" s="149">
        <f>SUM(BV33:BX33)</f>
        <v>4</v>
      </c>
      <c r="BT33" s="149"/>
      <c r="BU33" s="149"/>
      <c r="BV33" s="29">
        <v>4</v>
      </c>
      <c r="BW33" s="29">
        <v>0</v>
      </c>
      <c r="BX33" s="29">
        <v>0</v>
      </c>
      <c r="BY33" s="149">
        <f>SUM(CB33:CD33)</f>
        <v>49</v>
      </c>
      <c r="BZ33" s="149"/>
      <c r="CA33" s="149"/>
      <c r="CB33" s="29">
        <v>42</v>
      </c>
      <c r="CC33" s="29">
        <v>0</v>
      </c>
      <c r="CD33" s="29">
        <v>7</v>
      </c>
      <c r="CE33" s="29">
        <f>SUM(CF33:CH33)</f>
        <v>0</v>
      </c>
      <c r="CF33" s="29"/>
      <c r="CG33" s="29"/>
      <c r="CH33" s="29"/>
    </row>
    <row r="34" spans="1:86" ht="24.95" hidden="1" customHeight="1" outlineLevel="1" x14ac:dyDescent="0.15">
      <c r="A34" s="147" t="s">
        <v>13</v>
      </c>
      <c r="B34" s="147"/>
      <c r="C34" s="147"/>
      <c r="D34" s="148"/>
      <c r="E34" s="149">
        <f>SUM(H34:J34)</f>
        <v>67</v>
      </c>
      <c r="F34" s="149"/>
      <c r="G34" s="149"/>
      <c r="H34" s="29">
        <v>28</v>
      </c>
      <c r="I34" s="29">
        <v>4</v>
      </c>
      <c r="J34" s="29">
        <v>35</v>
      </c>
      <c r="K34" s="149">
        <f>SUM(N34:P34)</f>
        <v>38</v>
      </c>
      <c r="L34" s="149"/>
      <c r="M34" s="149"/>
      <c r="N34" s="29">
        <v>23</v>
      </c>
      <c r="O34" s="29">
        <v>0</v>
      </c>
      <c r="P34" s="29">
        <v>15</v>
      </c>
      <c r="Q34" s="149">
        <f>SUM(T34:V34)</f>
        <v>0</v>
      </c>
      <c r="R34" s="149"/>
      <c r="S34" s="149"/>
      <c r="T34" s="29">
        <v>0</v>
      </c>
      <c r="U34" s="29">
        <v>0</v>
      </c>
      <c r="V34" s="29">
        <v>0</v>
      </c>
      <c r="W34" s="149">
        <f>SUM(Z34:AB34)</f>
        <v>26</v>
      </c>
      <c r="X34" s="149"/>
      <c r="Y34" s="149"/>
      <c r="Z34" s="29">
        <v>5</v>
      </c>
      <c r="AA34" s="29">
        <v>3</v>
      </c>
      <c r="AB34" s="29">
        <v>18</v>
      </c>
      <c r="AC34" s="149">
        <f>SUM(AF34:AH34)</f>
        <v>2</v>
      </c>
      <c r="AD34" s="149"/>
      <c r="AE34" s="149"/>
      <c r="AF34" s="29">
        <v>0</v>
      </c>
      <c r="AG34" s="29">
        <v>0</v>
      </c>
      <c r="AH34" s="29">
        <v>2</v>
      </c>
      <c r="AI34" s="149">
        <f>SUM(AL34:AN34)</f>
        <v>2</v>
      </c>
      <c r="AJ34" s="149"/>
      <c r="AK34" s="149"/>
      <c r="AL34" s="29">
        <v>2</v>
      </c>
      <c r="AM34" s="29">
        <v>0</v>
      </c>
      <c r="AN34" s="29">
        <v>0</v>
      </c>
      <c r="AO34" s="149">
        <f>SUM(AR34:AT34)</f>
        <v>28</v>
      </c>
      <c r="AP34" s="149"/>
      <c r="AQ34" s="149"/>
      <c r="AR34" s="29">
        <f t="shared" si="5"/>
        <v>7</v>
      </c>
      <c r="AS34" s="29">
        <f t="shared" si="5"/>
        <v>3</v>
      </c>
      <c r="AT34" s="29">
        <f t="shared" si="5"/>
        <v>18</v>
      </c>
      <c r="AU34" s="149">
        <f>SUM(AX34:AZ34)</f>
        <v>0</v>
      </c>
      <c r="AV34" s="149"/>
      <c r="AW34" s="149"/>
      <c r="AX34" s="29">
        <v>0</v>
      </c>
      <c r="AY34" s="29">
        <v>0</v>
      </c>
      <c r="AZ34" s="29">
        <v>0</v>
      </c>
      <c r="BA34" s="149">
        <f>SUM(BD34:BF34)</f>
        <v>7</v>
      </c>
      <c r="BB34" s="149"/>
      <c r="BC34" s="149"/>
      <c r="BD34" s="29">
        <v>4</v>
      </c>
      <c r="BE34" s="29">
        <v>1</v>
      </c>
      <c r="BF34" s="29">
        <v>2</v>
      </c>
      <c r="BG34" s="149">
        <f>SUM(BJ34:BL34)</f>
        <v>21</v>
      </c>
      <c r="BH34" s="149"/>
      <c r="BI34" s="149"/>
      <c r="BJ34" s="29">
        <v>3</v>
      </c>
      <c r="BK34" s="29">
        <v>2</v>
      </c>
      <c r="BL34" s="29">
        <v>16</v>
      </c>
      <c r="BM34" s="149">
        <f>SUM(BP34:BR34)</f>
        <v>0</v>
      </c>
      <c r="BN34" s="149"/>
      <c r="BO34" s="149"/>
      <c r="BP34" s="29">
        <v>0</v>
      </c>
      <c r="BQ34" s="29">
        <v>0</v>
      </c>
      <c r="BR34" s="29">
        <v>0</v>
      </c>
      <c r="BS34" s="149">
        <f>SUM(BV34:BX34)</f>
        <v>0</v>
      </c>
      <c r="BT34" s="149"/>
      <c r="BU34" s="149"/>
      <c r="BV34" s="29">
        <v>0</v>
      </c>
      <c r="BW34" s="29">
        <v>0</v>
      </c>
      <c r="BX34" s="29">
        <v>0</v>
      </c>
      <c r="BY34" s="149">
        <f>SUM(CB34:CD34)</f>
        <v>28</v>
      </c>
      <c r="BZ34" s="149"/>
      <c r="CA34" s="149"/>
      <c r="CB34" s="29">
        <v>7</v>
      </c>
      <c r="CC34" s="29">
        <v>3</v>
      </c>
      <c r="CD34" s="29">
        <v>18</v>
      </c>
      <c r="CE34" s="29">
        <f>SUM(CF34:CH34)</f>
        <v>0</v>
      </c>
      <c r="CF34" s="29"/>
      <c r="CG34" s="29"/>
      <c r="CH34" s="29"/>
    </row>
    <row r="35" spans="1:86" ht="15" hidden="1" customHeight="1" outlineLevel="1" x14ac:dyDescent="0.15">
      <c r="A35" s="27"/>
      <c r="B35" s="27"/>
      <c r="C35" s="2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ht="33" hidden="1" customHeight="1" outlineLevel="1" x14ac:dyDescent="0.15">
      <c r="A36" s="147" t="s">
        <v>80</v>
      </c>
      <c r="B36" s="147"/>
      <c r="C36" s="147"/>
      <c r="D36" s="148"/>
      <c r="E36" s="156">
        <f>SUM(H36:J36)</f>
        <v>161</v>
      </c>
      <c r="F36" s="149"/>
      <c r="G36" s="149"/>
      <c r="H36" s="29">
        <f>H37+H38</f>
        <v>83</v>
      </c>
      <c r="I36" s="29">
        <f>I37+I38</f>
        <v>0</v>
      </c>
      <c r="J36" s="29">
        <f>J37+J38</f>
        <v>78</v>
      </c>
      <c r="K36" s="149">
        <f>SUM(N36:P36)</f>
        <v>74</v>
      </c>
      <c r="L36" s="149"/>
      <c r="M36" s="149"/>
      <c r="N36" s="29">
        <f>N37+N38</f>
        <v>44</v>
      </c>
      <c r="O36" s="29">
        <f>O37+O38</f>
        <v>0</v>
      </c>
      <c r="P36" s="29">
        <f>P37+P38</f>
        <v>30</v>
      </c>
      <c r="Q36" s="149">
        <f>SUM(T36:V36)</f>
        <v>6</v>
      </c>
      <c r="R36" s="149"/>
      <c r="S36" s="149"/>
      <c r="T36" s="29">
        <f>T37+T38</f>
        <v>5</v>
      </c>
      <c r="U36" s="29">
        <f>U37+U38</f>
        <v>0</v>
      </c>
      <c r="V36" s="29">
        <f>V37+V38</f>
        <v>1</v>
      </c>
      <c r="W36" s="149">
        <f>SUM(Z36:AB36)</f>
        <v>76</v>
      </c>
      <c r="X36" s="149"/>
      <c r="Y36" s="149"/>
      <c r="Z36" s="29">
        <f>SUM(Z37:Z38)</f>
        <v>33</v>
      </c>
      <c r="AA36" s="29">
        <f>SUM(AA37:AA38)</f>
        <v>0</v>
      </c>
      <c r="AB36" s="29">
        <f>SUM(AB37:AB38)</f>
        <v>43</v>
      </c>
      <c r="AC36" s="149">
        <f>SUM(AF36:AH36)</f>
        <v>5</v>
      </c>
      <c r="AD36" s="149"/>
      <c r="AE36" s="149"/>
      <c r="AF36" s="29">
        <f>AF37+AF38</f>
        <v>1</v>
      </c>
      <c r="AG36" s="29">
        <f>AG37+AG38</f>
        <v>0</v>
      </c>
      <c r="AH36" s="29">
        <f>AH37+AH38</f>
        <v>4</v>
      </c>
      <c r="AI36" s="149">
        <f>SUM(AL36:AN36)</f>
        <v>0</v>
      </c>
      <c r="AJ36" s="149"/>
      <c r="AK36" s="149"/>
      <c r="AL36" s="29">
        <f>AL37+AL38</f>
        <v>0</v>
      </c>
      <c r="AM36" s="29">
        <f>AM37+AM38</f>
        <v>0</v>
      </c>
      <c r="AN36" s="29">
        <f>AN37+AN38</f>
        <v>0</v>
      </c>
      <c r="AO36" s="149">
        <f>SUM(AR36:AT36)</f>
        <v>76</v>
      </c>
      <c r="AP36" s="149"/>
      <c r="AQ36" s="149"/>
      <c r="AR36" s="29">
        <f>AR37+AR38</f>
        <v>33</v>
      </c>
      <c r="AS36" s="29">
        <f>AS37+AS38</f>
        <v>0</v>
      </c>
      <c r="AT36" s="29">
        <f>AT37+AT38</f>
        <v>43</v>
      </c>
      <c r="AU36" s="149">
        <f>SUM(AX36:AZ36)</f>
        <v>0</v>
      </c>
      <c r="AV36" s="149"/>
      <c r="AW36" s="149"/>
      <c r="AX36" s="29">
        <f>AX37+AX38</f>
        <v>0</v>
      </c>
      <c r="AY36" s="29">
        <f>AY37+AY38</f>
        <v>0</v>
      </c>
      <c r="AZ36" s="29">
        <f>AZ37+AZ38</f>
        <v>0</v>
      </c>
      <c r="BA36" s="149">
        <f>SUM(BD36:BF36)</f>
        <v>42</v>
      </c>
      <c r="BB36" s="149"/>
      <c r="BC36" s="149"/>
      <c r="BD36" s="29">
        <f>BD37+BD38</f>
        <v>27</v>
      </c>
      <c r="BE36" s="29">
        <f>BE37+BE38</f>
        <v>0</v>
      </c>
      <c r="BF36" s="29">
        <f>BF37+BF38</f>
        <v>15</v>
      </c>
      <c r="BG36" s="149">
        <f>SUM(BJ36:BL36)</f>
        <v>34</v>
      </c>
      <c r="BH36" s="149"/>
      <c r="BI36" s="149"/>
      <c r="BJ36" s="29">
        <f>BJ37+BJ38</f>
        <v>6</v>
      </c>
      <c r="BK36" s="29">
        <f>BK37+BK38</f>
        <v>0</v>
      </c>
      <c r="BL36" s="29">
        <f>BL37+BL38</f>
        <v>28</v>
      </c>
      <c r="BM36" s="149">
        <f>SUM(BP36:BR36)</f>
        <v>0</v>
      </c>
      <c r="BN36" s="149"/>
      <c r="BO36" s="149"/>
      <c r="BP36" s="29">
        <f>BP37+BP38</f>
        <v>0</v>
      </c>
      <c r="BQ36" s="29">
        <f>BQ37+BQ38</f>
        <v>0</v>
      </c>
      <c r="BR36" s="29">
        <f>BR37+BR38</f>
        <v>0</v>
      </c>
      <c r="BS36" s="149">
        <f>SUM(BV36:BX36)</f>
        <v>10</v>
      </c>
      <c r="BT36" s="149"/>
      <c r="BU36" s="149"/>
      <c r="BV36" s="29">
        <f>BV37+BV38</f>
        <v>6</v>
      </c>
      <c r="BW36" s="29">
        <f>BW37+BW38</f>
        <v>0</v>
      </c>
      <c r="BX36" s="29">
        <f>BX37+BX38</f>
        <v>4</v>
      </c>
      <c r="BY36" s="149">
        <f>SUM(CB36:CD36)</f>
        <v>66</v>
      </c>
      <c r="BZ36" s="149"/>
      <c r="CA36" s="149"/>
      <c r="CB36" s="29">
        <f>CB37+CB38</f>
        <v>27</v>
      </c>
      <c r="CC36" s="29">
        <f>CC37+CC38</f>
        <v>0</v>
      </c>
      <c r="CD36" s="29">
        <f>CD37+CD38</f>
        <v>39</v>
      </c>
      <c r="CE36" s="29">
        <f>SUM(CF36:CH36)</f>
        <v>14</v>
      </c>
      <c r="CF36" s="29">
        <f>SUM(CF37:CF38)</f>
        <v>5</v>
      </c>
      <c r="CG36" s="29">
        <f>SUM(CG37:CG38)</f>
        <v>0</v>
      </c>
      <c r="CH36" s="29">
        <f>SUM(CH37:CH38)</f>
        <v>9</v>
      </c>
    </row>
    <row r="37" spans="1:86" ht="33" hidden="1" customHeight="1" outlineLevel="1" x14ac:dyDescent="0.15">
      <c r="A37" s="147" t="s">
        <v>81</v>
      </c>
      <c r="B37" s="147"/>
      <c r="C37" s="147"/>
      <c r="D37" s="148"/>
      <c r="E37" s="156">
        <f>SUM(H37:J37)</f>
        <v>95</v>
      </c>
      <c r="F37" s="149"/>
      <c r="G37" s="149"/>
      <c r="H37" s="29">
        <v>45</v>
      </c>
      <c r="I37" s="29"/>
      <c r="J37" s="29">
        <v>50</v>
      </c>
      <c r="K37" s="149">
        <f>SUM(N37:P37)</f>
        <v>30</v>
      </c>
      <c r="L37" s="149"/>
      <c r="M37" s="149"/>
      <c r="N37" s="29">
        <v>14</v>
      </c>
      <c r="O37" s="29"/>
      <c r="P37" s="29">
        <v>16</v>
      </c>
      <c r="Q37" s="149">
        <f>SUM(T37:V37)</f>
        <v>3</v>
      </c>
      <c r="R37" s="149"/>
      <c r="S37" s="149"/>
      <c r="T37" s="29">
        <v>2</v>
      </c>
      <c r="U37" s="29"/>
      <c r="V37" s="29">
        <v>1</v>
      </c>
      <c r="W37" s="149">
        <f>SUM(Z37:AB37)</f>
        <v>61</v>
      </c>
      <c r="X37" s="149"/>
      <c r="Y37" s="149"/>
      <c r="Z37" s="29">
        <v>29</v>
      </c>
      <c r="AA37" s="29"/>
      <c r="AB37" s="29">
        <v>32</v>
      </c>
      <c r="AC37" s="149">
        <f>SUM(AF37:AH37)</f>
        <v>1</v>
      </c>
      <c r="AD37" s="149"/>
      <c r="AE37" s="149"/>
      <c r="AF37" s="29">
        <v>0</v>
      </c>
      <c r="AG37" s="29"/>
      <c r="AH37" s="29">
        <v>1</v>
      </c>
      <c r="AI37" s="149" t="s">
        <v>82</v>
      </c>
      <c r="AJ37" s="149"/>
      <c r="AK37" s="149"/>
      <c r="AL37" s="29">
        <v>0</v>
      </c>
      <c r="AM37" s="29"/>
      <c r="AN37" s="29">
        <v>0</v>
      </c>
      <c r="AO37" s="149">
        <f>SUM(AR37:AT37)</f>
        <v>61</v>
      </c>
      <c r="AP37" s="149"/>
      <c r="AQ37" s="149"/>
      <c r="AR37" s="29">
        <f t="shared" ref="AR37:AT38" si="6">AX37+BD37+BJ37+BP37</f>
        <v>29</v>
      </c>
      <c r="AS37" s="29">
        <f t="shared" si="6"/>
        <v>0</v>
      </c>
      <c r="AT37" s="29">
        <f t="shared" si="6"/>
        <v>32</v>
      </c>
      <c r="AU37" s="149" t="s">
        <v>82</v>
      </c>
      <c r="AV37" s="149"/>
      <c r="AW37" s="149"/>
      <c r="AX37" s="29">
        <v>0</v>
      </c>
      <c r="AY37" s="29"/>
      <c r="AZ37" s="29">
        <v>0</v>
      </c>
      <c r="BA37" s="149">
        <f>SUM(BD37:BF37)</f>
        <v>38</v>
      </c>
      <c r="BB37" s="149"/>
      <c r="BC37" s="149"/>
      <c r="BD37" s="29">
        <v>24</v>
      </c>
      <c r="BE37" s="29"/>
      <c r="BF37" s="29">
        <v>14</v>
      </c>
      <c r="BG37" s="149">
        <f>SUM(BJ37:BL37)</f>
        <v>23</v>
      </c>
      <c r="BH37" s="149"/>
      <c r="BI37" s="149"/>
      <c r="BJ37" s="29">
        <v>5</v>
      </c>
      <c r="BK37" s="29"/>
      <c r="BL37" s="29">
        <v>18</v>
      </c>
      <c r="BM37" s="149" t="s">
        <v>82</v>
      </c>
      <c r="BN37" s="149"/>
      <c r="BO37" s="149"/>
      <c r="BP37" s="29">
        <v>0</v>
      </c>
      <c r="BQ37" s="29">
        <v>0</v>
      </c>
      <c r="BR37" s="29">
        <v>0</v>
      </c>
      <c r="BS37" s="149">
        <f>SUM(BV37:BX37)</f>
        <v>10</v>
      </c>
      <c r="BT37" s="149"/>
      <c r="BU37" s="149"/>
      <c r="BV37" s="29">
        <v>6</v>
      </c>
      <c r="BW37" s="29">
        <v>0</v>
      </c>
      <c r="BX37" s="29">
        <v>4</v>
      </c>
      <c r="BY37" s="149">
        <f>SUM(CB37:CD37)</f>
        <v>51</v>
      </c>
      <c r="BZ37" s="149"/>
      <c r="CA37" s="149"/>
      <c r="CB37" s="29">
        <v>23</v>
      </c>
      <c r="CC37" s="29"/>
      <c r="CD37" s="29">
        <v>28</v>
      </c>
      <c r="CE37" s="29">
        <f>SUM(CF37:CH37)</f>
        <v>12</v>
      </c>
      <c r="CF37" s="29">
        <v>4</v>
      </c>
      <c r="CG37" s="29"/>
      <c r="CH37" s="29">
        <v>8</v>
      </c>
    </row>
    <row r="38" spans="1:86" ht="33" hidden="1" customHeight="1" outlineLevel="1" x14ac:dyDescent="0.15">
      <c r="A38" s="147" t="s">
        <v>83</v>
      </c>
      <c r="B38" s="147"/>
      <c r="C38" s="147"/>
      <c r="D38" s="148"/>
      <c r="E38" s="156">
        <f>SUM(H38:J38)</f>
        <v>66</v>
      </c>
      <c r="F38" s="149"/>
      <c r="G38" s="149"/>
      <c r="H38" s="29">
        <v>38</v>
      </c>
      <c r="I38" s="29"/>
      <c r="J38" s="29">
        <v>28</v>
      </c>
      <c r="K38" s="149">
        <f>SUM(N38:P38)</f>
        <v>44</v>
      </c>
      <c r="L38" s="149"/>
      <c r="M38" s="149"/>
      <c r="N38" s="29">
        <v>30</v>
      </c>
      <c r="O38" s="29"/>
      <c r="P38" s="29">
        <v>14</v>
      </c>
      <c r="Q38" s="149">
        <f>SUM(T38:V38)</f>
        <v>3</v>
      </c>
      <c r="R38" s="149"/>
      <c r="S38" s="149"/>
      <c r="T38" s="29">
        <v>3</v>
      </c>
      <c r="U38" s="29"/>
      <c r="V38" s="29">
        <v>0</v>
      </c>
      <c r="W38" s="149">
        <f>SUM(Z38:AB38)</f>
        <v>15</v>
      </c>
      <c r="X38" s="149"/>
      <c r="Y38" s="149"/>
      <c r="Z38" s="29">
        <v>4</v>
      </c>
      <c r="AA38" s="29"/>
      <c r="AB38" s="29">
        <v>11</v>
      </c>
      <c r="AC38" s="149">
        <f>SUM(AF38:AH38)</f>
        <v>4</v>
      </c>
      <c r="AD38" s="149"/>
      <c r="AE38" s="149"/>
      <c r="AF38" s="29">
        <v>1</v>
      </c>
      <c r="AG38" s="29"/>
      <c r="AH38" s="29">
        <v>3</v>
      </c>
      <c r="AI38" s="149" t="s">
        <v>82</v>
      </c>
      <c r="AJ38" s="149"/>
      <c r="AK38" s="149"/>
      <c r="AL38" s="29">
        <v>0</v>
      </c>
      <c r="AM38" s="29"/>
      <c r="AN38" s="29">
        <v>0</v>
      </c>
      <c r="AO38" s="149">
        <f>SUM(AR38:AT38)</f>
        <v>15</v>
      </c>
      <c r="AP38" s="149"/>
      <c r="AQ38" s="149"/>
      <c r="AR38" s="29">
        <f t="shared" si="6"/>
        <v>4</v>
      </c>
      <c r="AS38" s="29">
        <f t="shared" si="6"/>
        <v>0</v>
      </c>
      <c r="AT38" s="29">
        <f t="shared" si="6"/>
        <v>11</v>
      </c>
      <c r="AU38" s="149" t="s">
        <v>82</v>
      </c>
      <c r="AV38" s="149"/>
      <c r="AW38" s="149"/>
      <c r="AX38" s="29">
        <v>0</v>
      </c>
      <c r="AY38" s="29"/>
      <c r="AZ38" s="29">
        <v>0</v>
      </c>
      <c r="BA38" s="149">
        <f>SUM(BD38:BF38)</f>
        <v>4</v>
      </c>
      <c r="BB38" s="149"/>
      <c r="BC38" s="149"/>
      <c r="BD38" s="29">
        <v>3</v>
      </c>
      <c r="BE38" s="29"/>
      <c r="BF38" s="29">
        <v>1</v>
      </c>
      <c r="BG38" s="149">
        <f>SUM(BJ38:BL38)</f>
        <v>11</v>
      </c>
      <c r="BH38" s="149"/>
      <c r="BI38" s="149"/>
      <c r="BJ38" s="29">
        <v>1</v>
      </c>
      <c r="BK38" s="29"/>
      <c r="BL38" s="29">
        <v>10</v>
      </c>
      <c r="BM38" s="149" t="s">
        <v>82</v>
      </c>
      <c r="BN38" s="149"/>
      <c r="BO38" s="149"/>
      <c r="BP38" s="29">
        <v>0</v>
      </c>
      <c r="BQ38" s="29">
        <v>0</v>
      </c>
      <c r="BR38" s="29">
        <v>0</v>
      </c>
      <c r="BS38" s="149">
        <f>SUM(BV38:BX38)</f>
        <v>0</v>
      </c>
      <c r="BT38" s="149"/>
      <c r="BU38" s="149"/>
      <c r="BV38" s="29">
        <v>0</v>
      </c>
      <c r="BW38" s="29">
        <v>0</v>
      </c>
      <c r="BX38" s="29">
        <v>0</v>
      </c>
      <c r="BY38" s="149">
        <f>SUM(CB38:CD38)</f>
        <v>15</v>
      </c>
      <c r="BZ38" s="149"/>
      <c r="CA38" s="149"/>
      <c r="CB38" s="29">
        <v>4</v>
      </c>
      <c r="CC38" s="29"/>
      <c r="CD38" s="29">
        <v>11</v>
      </c>
      <c r="CE38" s="29">
        <f>SUM(CF38:CH38)</f>
        <v>2</v>
      </c>
      <c r="CF38" s="29">
        <v>1</v>
      </c>
      <c r="CG38" s="29"/>
      <c r="CH38" s="29">
        <v>1</v>
      </c>
    </row>
    <row r="39" spans="1:86" ht="15" hidden="1" customHeight="1" outlineLevel="1" x14ac:dyDescent="0.15">
      <c r="A39" s="27"/>
      <c r="B39" s="27"/>
      <c r="C39" s="27"/>
      <c r="D39" s="28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ht="33" hidden="1" customHeight="1" outlineLevel="1" x14ac:dyDescent="0.15">
      <c r="A40" s="147" t="s">
        <v>84</v>
      </c>
      <c r="B40" s="147"/>
      <c r="C40" s="147"/>
      <c r="D40" s="148"/>
      <c r="E40" s="156">
        <f>SUM(H40:J40)</f>
        <v>175</v>
      </c>
      <c r="F40" s="149"/>
      <c r="G40" s="149"/>
      <c r="H40" s="29">
        <f>H41+H42</f>
        <v>90</v>
      </c>
      <c r="I40" s="29">
        <f>I41+I42</f>
        <v>0</v>
      </c>
      <c r="J40" s="29">
        <f>J41+J42</f>
        <v>85</v>
      </c>
      <c r="K40" s="149">
        <f>SUM(N40:P40)</f>
        <v>84</v>
      </c>
      <c r="L40" s="149"/>
      <c r="M40" s="149"/>
      <c r="N40" s="29">
        <f>N41+N42</f>
        <v>44</v>
      </c>
      <c r="O40" s="29">
        <f>O41+O42</f>
        <v>0</v>
      </c>
      <c r="P40" s="29">
        <f>P41+P42</f>
        <v>40</v>
      </c>
      <c r="Q40" s="149">
        <f>SUM(T40:V40)</f>
        <v>5</v>
      </c>
      <c r="R40" s="149"/>
      <c r="S40" s="149"/>
      <c r="T40" s="29">
        <f>T41+T42</f>
        <v>5</v>
      </c>
      <c r="U40" s="29">
        <f>U41+U42</f>
        <v>0</v>
      </c>
      <c r="V40" s="29">
        <f>V41+V42</f>
        <v>0</v>
      </c>
      <c r="W40" s="149">
        <f>SUM(Z40:AB40)</f>
        <v>77</v>
      </c>
      <c r="X40" s="149"/>
      <c r="Y40" s="149"/>
      <c r="Z40" s="29">
        <f>SUM(Z41:Z42)</f>
        <v>40</v>
      </c>
      <c r="AA40" s="29">
        <f>SUM(AA41:AA42)</f>
        <v>0</v>
      </c>
      <c r="AB40" s="29">
        <f>SUM(AB41:AB42)</f>
        <v>37</v>
      </c>
      <c r="AC40" s="149">
        <f>SUM(AF40:AH40)</f>
        <v>9</v>
      </c>
      <c r="AD40" s="149"/>
      <c r="AE40" s="149"/>
      <c r="AF40" s="29">
        <f>AF41+AF42</f>
        <v>1</v>
      </c>
      <c r="AG40" s="29">
        <f>AG41+AG42</f>
        <v>0</v>
      </c>
      <c r="AH40" s="29">
        <f>AH41+AH42</f>
        <v>8</v>
      </c>
      <c r="AI40" s="149">
        <f>SUM(AL40:AN40)</f>
        <v>0</v>
      </c>
      <c r="AJ40" s="149"/>
      <c r="AK40" s="149"/>
      <c r="AL40" s="29">
        <f>AL41+AL42</f>
        <v>0</v>
      </c>
      <c r="AM40" s="29">
        <f>AM41+AM42</f>
        <v>0</v>
      </c>
      <c r="AN40" s="29">
        <f>AN41+AN42</f>
        <v>0</v>
      </c>
      <c r="AO40" s="149">
        <f>SUM(AR40:AT40)</f>
        <v>77</v>
      </c>
      <c r="AP40" s="149"/>
      <c r="AQ40" s="149"/>
      <c r="AR40" s="29">
        <f>AR41+AR42</f>
        <v>40</v>
      </c>
      <c r="AS40" s="29">
        <f>AS41+AS42</f>
        <v>0</v>
      </c>
      <c r="AT40" s="29">
        <f>AT41+AT42</f>
        <v>37</v>
      </c>
      <c r="AU40" s="149">
        <f>SUM(AX40:AZ40)</f>
        <v>1</v>
      </c>
      <c r="AV40" s="149"/>
      <c r="AW40" s="149"/>
      <c r="AX40" s="29">
        <f>AX41+AX42</f>
        <v>0</v>
      </c>
      <c r="AY40" s="29">
        <f>AY41+AY42</f>
        <v>0</v>
      </c>
      <c r="AZ40" s="29">
        <f>AZ41+AZ42</f>
        <v>1</v>
      </c>
      <c r="BA40" s="149">
        <f>SUM(BD40:BF40)</f>
        <v>52</v>
      </c>
      <c r="BB40" s="149"/>
      <c r="BC40" s="149"/>
      <c r="BD40" s="29">
        <f>BD41+BD42</f>
        <v>37</v>
      </c>
      <c r="BE40" s="29">
        <f>BE41+BE42</f>
        <v>0</v>
      </c>
      <c r="BF40" s="29">
        <f>BF41+BF42</f>
        <v>15</v>
      </c>
      <c r="BG40" s="149">
        <f>SUM(BJ40:BL40)</f>
        <v>24</v>
      </c>
      <c r="BH40" s="149"/>
      <c r="BI40" s="149"/>
      <c r="BJ40" s="29">
        <f>BJ41+BJ42</f>
        <v>3</v>
      </c>
      <c r="BK40" s="29">
        <f>BK41+BK42</f>
        <v>0</v>
      </c>
      <c r="BL40" s="29">
        <f>BL41+BL42</f>
        <v>21</v>
      </c>
      <c r="BM40" s="149">
        <f>SUM(BP40:BR40)</f>
        <v>0</v>
      </c>
      <c r="BN40" s="149"/>
      <c r="BO40" s="149"/>
      <c r="BP40" s="29">
        <f>BP41+BP42</f>
        <v>0</v>
      </c>
      <c r="BQ40" s="29">
        <f>BQ41+BQ42</f>
        <v>0</v>
      </c>
      <c r="BR40" s="29">
        <f>BR41+BR42</f>
        <v>0</v>
      </c>
      <c r="BS40" s="149">
        <f>SUM(BV40:BX40)</f>
        <v>12</v>
      </c>
      <c r="BT40" s="149"/>
      <c r="BU40" s="149"/>
      <c r="BV40" s="29">
        <f>BV41+BV42</f>
        <v>9</v>
      </c>
      <c r="BW40" s="29">
        <f>BW41+BW42</f>
        <v>0</v>
      </c>
      <c r="BX40" s="29">
        <f>BX41+BX42</f>
        <v>3</v>
      </c>
      <c r="BY40" s="149">
        <f>SUM(CB40:CD40)</f>
        <v>65</v>
      </c>
      <c r="BZ40" s="149"/>
      <c r="CA40" s="149"/>
      <c r="CB40" s="29">
        <f>CB41+CB42</f>
        <v>31</v>
      </c>
      <c r="CC40" s="29">
        <f>CC41+CC42</f>
        <v>0</v>
      </c>
      <c r="CD40" s="29">
        <f>CD41+CD42</f>
        <v>34</v>
      </c>
      <c r="CE40" s="29">
        <f>SUM(CF40:CH40)</f>
        <v>15</v>
      </c>
      <c r="CF40" s="29">
        <f>SUM(CF41:CF42)</f>
        <v>8</v>
      </c>
      <c r="CG40" s="29">
        <f>SUM(CG41:CG42)</f>
        <v>0</v>
      </c>
      <c r="CH40" s="29">
        <f>SUM(CH41:CH42)</f>
        <v>7</v>
      </c>
    </row>
    <row r="41" spans="1:86" ht="33" hidden="1" customHeight="1" outlineLevel="1" x14ac:dyDescent="0.15">
      <c r="A41" s="147" t="s">
        <v>81</v>
      </c>
      <c r="B41" s="147"/>
      <c r="C41" s="147"/>
      <c r="D41" s="148"/>
      <c r="E41" s="156">
        <f>SUM(H41:J41)</f>
        <v>107</v>
      </c>
      <c r="F41" s="149"/>
      <c r="G41" s="149"/>
      <c r="H41" s="29">
        <v>61</v>
      </c>
      <c r="I41" s="29"/>
      <c r="J41" s="29">
        <v>46</v>
      </c>
      <c r="K41" s="149">
        <f>SUM(N41:P41)</f>
        <v>37</v>
      </c>
      <c r="L41" s="149"/>
      <c r="M41" s="149"/>
      <c r="N41" s="29">
        <v>20</v>
      </c>
      <c r="O41" s="29"/>
      <c r="P41" s="29">
        <v>17</v>
      </c>
      <c r="Q41" s="149">
        <f>SUM(T41:V41)</f>
        <v>5</v>
      </c>
      <c r="R41" s="149"/>
      <c r="S41" s="149"/>
      <c r="T41" s="29">
        <v>5</v>
      </c>
      <c r="U41" s="29"/>
      <c r="V41" s="29">
        <v>0</v>
      </c>
      <c r="W41" s="149">
        <f>SUM(Z41:AB41)</f>
        <v>60</v>
      </c>
      <c r="X41" s="149"/>
      <c r="Y41" s="149"/>
      <c r="Z41" s="29">
        <v>35</v>
      </c>
      <c r="AA41" s="29"/>
      <c r="AB41" s="29">
        <v>25</v>
      </c>
      <c r="AC41" s="149">
        <f>SUM(AF41:AH41)</f>
        <v>5</v>
      </c>
      <c r="AD41" s="149"/>
      <c r="AE41" s="149"/>
      <c r="AF41" s="29">
        <v>1</v>
      </c>
      <c r="AG41" s="29"/>
      <c r="AH41" s="29">
        <v>4</v>
      </c>
      <c r="AI41" s="149">
        <f>SUM(AL41:AN41)</f>
        <v>0</v>
      </c>
      <c r="AJ41" s="149"/>
      <c r="AK41" s="149"/>
      <c r="AL41" s="29">
        <v>0</v>
      </c>
      <c r="AM41" s="29"/>
      <c r="AN41" s="29">
        <v>0</v>
      </c>
      <c r="AO41" s="149">
        <f>SUM(AR41:AT41)</f>
        <v>60</v>
      </c>
      <c r="AP41" s="149"/>
      <c r="AQ41" s="149"/>
      <c r="AR41" s="29">
        <f t="shared" ref="AR41:AT42" si="7">AX41+BD41+BJ41+BP41</f>
        <v>35</v>
      </c>
      <c r="AS41" s="29">
        <f t="shared" si="7"/>
        <v>0</v>
      </c>
      <c r="AT41" s="29">
        <f t="shared" si="7"/>
        <v>25</v>
      </c>
      <c r="AU41" s="149">
        <f>SUM(AX41:AZ41)</f>
        <v>1</v>
      </c>
      <c r="AV41" s="149"/>
      <c r="AW41" s="149"/>
      <c r="AX41" s="29">
        <v>0</v>
      </c>
      <c r="AY41" s="29"/>
      <c r="AZ41" s="29">
        <v>1</v>
      </c>
      <c r="BA41" s="149">
        <f>SUM(BD41:BF41)</f>
        <v>44</v>
      </c>
      <c r="BB41" s="149"/>
      <c r="BC41" s="149"/>
      <c r="BD41" s="29">
        <v>33</v>
      </c>
      <c r="BE41" s="29"/>
      <c r="BF41" s="29">
        <v>11</v>
      </c>
      <c r="BG41" s="149">
        <f>SUM(BJ41:BL41)</f>
        <v>15</v>
      </c>
      <c r="BH41" s="149"/>
      <c r="BI41" s="149"/>
      <c r="BJ41" s="29">
        <v>2</v>
      </c>
      <c r="BK41" s="29"/>
      <c r="BL41" s="29">
        <v>13</v>
      </c>
      <c r="BM41" s="149">
        <f>SUM(BP41:BR41)</f>
        <v>0</v>
      </c>
      <c r="BN41" s="149"/>
      <c r="BO41" s="149"/>
      <c r="BP41" s="29">
        <v>0</v>
      </c>
      <c r="BQ41" s="29">
        <v>0</v>
      </c>
      <c r="BR41" s="29">
        <v>0</v>
      </c>
      <c r="BS41" s="149">
        <f>SUM(BV41:BX41)</f>
        <v>10</v>
      </c>
      <c r="BT41" s="149"/>
      <c r="BU41" s="149"/>
      <c r="BV41" s="29">
        <v>9</v>
      </c>
      <c r="BW41" s="29">
        <v>0</v>
      </c>
      <c r="BX41" s="29">
        <v>1</v>
      </c>
      <c r="BY41" s="149">
        <f>SUM(CB41:CD41)</f>
        <v>50</v>
      </c>
      <c r="BZ41" s="149"/>
      <c r="CA41" s="149"/>
      <c r="CB41" s="29">
        <v>26</v>
      </c>
      <c r="CC41" s="29"/>
      <c r="CD41" s="29">
        <v>24</v>
      </c>
      <c r="CE41" s="29">
        <f>SUM(CF41:CH41)</f>
        <v>8</v>
      </c>
      <c r="CF41" s="29">
        <v>5</v>
      </c>
      <c r="CG41" s="29"/>
      <c r="CH41" s="29">
        <v>3</v>
      </c>
    </row>
    <row r="42" spans="1:86" ht="33" hidden="1" customHeight="1" outlineLevel="1" x14ac:dyDescent="0.15">
      <c r="A42" s="147" t="s">
        <v>83</v>
      </c>
      <c r="B42" s="147"/>
      <c r="C42" s="147"/>
      <c r="D42" s="148"/>
      <c r="E42" s="156">
        <f>SUM(H42:J42)</f>
        <v>68</v>
      </c>
      <c r="F42" s="149"/>
      <c r="G42" s="149"/>
      <c r="H42" s="29">
        <v>29</v>
      </c>
      <c r="I42" s="29"/>
      <c r="J42" s="29">
        <v>39</v>
      </c>
      <c r="K42" s="149">
        <f>SUM(N42:P42)</f>
        <v>47</v>
      </c>
      <c r="L42" s="149"/>
      <c r="M42" s="149"/>
      <c r="N42" s="29">
        <v>24</v>
      </c>
      <c r="O42" s="29"/>
      <c r="P42" s="29">
        <v>23</v>
      </c>
      <c r="Q42" s="149">
        <f>SUM(T42:V42)</f>
        <v>0</v>
      </c>
      <c r="R42" s="149"/>
      <c r="S42" s="149"/>
      <c r="T42" s="29">
        <v>0</v>
      </c>
      <c r="U42" s="29"/>
      <c r="V42" s="29">
        <v>0</v>
      </c>
      <c r="W42" s="149">
        <f>SUM(Z42:AB42)</f>
        <v>17</v>
      </c>
      <c r="X42" s="149"/>
      <c r="Y42" s="149"/>
      <c r="Z42" s="29">
        <v>5</v>
      </c>
      <c r="AA42" s="29"/>
      <c r="AB42" s="29">
        <v>12</v>
      </c>
      <c r="AC42" s="149">
        <f>SUM(AF42:AH42)</f>
        <v>4</v>
      </c>
      <c r="AD42" s="149"/>
      <c r="AE42" s="149"/>
      <c r="AF42" s="29">
        <v>0</v>
      </c>
      <c r="AG42" s="29"/>
      <c r="AH42" s="29">
        <v>4</v>
      </c>
      <c r="AI42" s="149">
        <f>SUM(AL42:AN42)</f>
        <v>0</v>
      </c>
      <c r="AJ42" s="149"/>
      <c r="AK42" s="149"/>
      <c r="AL42" s="29">
        <v>0</v>
      </c>
      <c r="AM42" s="29"/>
      <c r="AN42" s="29">
        <v>0</v>
      </c>
      <c r="AO42" s="149">
        <f>SUM(AR42:AT42)</f>
        <v>17</v>
      </c>
      <c r="AP42" s="149"/>
      <c r="AQ42" s="149"/>
      <c r="AR42" s="29">
        <f t="shared" si="7"/>
        <v>5</v>
      </c>
      <c r="AS42" s="29">
        <f t="shared" si="7"/>
        <v>0</v>
      </c>
      <c r="AT42" s="29">
        <f t="shared" si="7"/>
        <v>12</v>
      </c>
      <c r="AU42" s="149">
        <f>SUM(AX42:AZ42)</f>
        <v>0</v>
      </c>
      <c r="AV42" s="149"/>
      <c r="AW42" s="149"/>
      <c r="AX42" s="29">
        <v>0</v>
      </c>
      <c r="AY42" s="29"/>
      <c r="AZ42" s="29">
        <v>0</v>
      </c>
      <c r="BA42" s="149">
        <f>SUM(BD42:BF42)</f>
        <v>8</v>
      </c>
      <c r="BB42" s="149"/>
      <c r="BC42" s="149"/>
      <c r="BD42" s="29">
        <v>4</v>
      </c>
      <c r="BE42" s="29"/>
      <c r="BF42" s="29">
        <v>4</v>
      </c>
      <c r="BG42" s="149">
        <f>SUM(BJ42:BL42)</f>
        <v>9</v>
      </c>
      <c r="BH42" s="149"/>
      <c r="BI42" s="149"/>
      <c r="BJ42" s="29">
        <v>1</v>
      </c>
      <c r="BK42" s="29"/>
      <c r="BL42" s="29">
        <v>8</v>
      </c>
      <c r="BM42" s="149">
        <f>SUM(BP42:BR42)</f>
        <v>0</v>
      </c>
      <c r="BN42" s="149"/>
      <c r="BO42" s="149"/>
      <c r="BP42" s="29">
        <v>0</v>
      </c>
      <c r="BQ42" s="29">
        <v>0</v>
      </c>
      <c r="BR42" s="29">
        <v>0</v>
      </c>
      <c r="BS42" s="149">
        <f>SUM(BV42:BX42)</f>
        <v>2</v>
      </c>
      <c r="BT42" s="149"/>
      <c r="BU42" s="149"/>
      <c r="BV42" s="29">
        <v>0</v>
      </c>
      <c r="BW42" s="29">
        <v>0</v>
      </c>
      <c r="BX42" s="29">
        <v>2</v>
      </c>
      <c r="BY42" s="149">
        <f>SUM(CB42:CD42)</f>
        <v>15</v>
      </c>
      <c r="BZ42" s="149"/>
      <c r="CA42" s="149"/>
      <c r="CB42" s="29">
        <v>5</v>
      </c>
      <c r="CC42" s="29"/>
      <c r="CD42" s="29">
        <v>10</v>
      </c>
      <c r="CE42" s="29">
        <f>SUM(CF42:CH42)</f>
        <v>7</v>
      </c>
      <c r="CF42" s="29">
        <v>3</v>
      </c>
      <c r="CG42" s="29"/>
      <c r="CH42" s="29">
        <v>4</v>
      </c>
    </row>
    <row r="43" spans="1:86" ht="15" hidden="1" customHeight="1" outlineLevel="1" x14ac:dyDescent="0.15">
      <c r="A43" s="27"/>
      <c r="B43" s="27"/>
      <c r="C43" s="27"/>
      <c r="D43" s="28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ht="33" hidden="1" customHeight="1" outlineLevel="1" x14ac:dyDescent="0.15">
      <c r="A44" s="147" t="s">
        <v>85</v>
      </c>
      <c r="B44" s="147"/>
      <c r="C44" s="147"/>
      <c r="D44" s="148"/>
      <c r="E44" s="156">
        <f>SUM(H44:J44)</f>
        <v>159</v>
      </c>
      <c r="F44" s="149"/>
      <c r="G44" s="149"/>
      <c r="H44" s="29">
        <f>H45+H46</f>
        <v>77</v>
      </c>
      <c r="I44" s="29">
        <f>I45+I46</f>
        <v>0</v>
      </c>
      <c r="J44" s="29">
        <f>J45+J46</f>
        <v>82</v>
      </c>
      <c r="K44" s="149">
        <f>SUM(N44:P44)</f>
        <v>43</v>
      </c>
      <c r="L44" s="149"/>
      <c r="M44" s="149"/>
      <c r="N44" s="29">
        <f>N45+N46</f>
        <v>33</v>
      </c>
      <c r="O44" s="29" t="s">
        <v>82</v>
      </c>
      <c r="P44" s="29">
        <f>P45+P46</f>
        <v>10</v>
      </c>
      <c r="Q44" s="149">
        <f>SUM(T44:V44)</f>
        <v>34</v>
      </c>
      <c r="R44" s="149"/>
      <c r="S44" s="149"/>
      <c r="T44" s="29">
        <f>T45+T46</f>
        <v>2</v>
      </c>
      <c r="U44" s="29"/>
      <c r="V44" s="29">
        <f>V45+V46</f>
        <v>32</v>
      </c>
      <c r="W44" s="149">
        <f>SUM(Z44:AB44)</f>
        <v>76</v>
      </c>
      <c r="X44" s="149"/>
      <c r="Y44" s="149"/>
      <c r="Z44" s="29">
        <f>SUM(Z45:Z46)</f>
        <v>42</v>
      </c>
      <c r="AA44" s="29"/>
      <c r="AB44" s="29">
        <f>SUM(AB45:AB46)</f>
        <v>34</v>
      </c>
      <c r="AC44" s="149">
        <f>SUM(AF44:AH44)</f>
        <v>6</v>
      </c>
      <c r="AD44" s="149"/>
      <c r="AE44" s="149"/>
      <c r="AF44" s="29">
        <f>AF45+AF46</f>
        <v>0</v>
      </c>
      <c r="AG44" s="29"/>
      <c r="AH44" s="29">
        <f>AH45+AH46</f>
        <v>6</v>
      </c>
      <c r="AI44" s="149">
        <f>SUM(AL44:AN44)</f>
        <v>0</v>
      </c>
      <c r="AJ44" s="149"/>
      <c r="AK44" s="149"/>
      <c r="AL44" s="29">
        <f>AL45+AL46</f>
        <v>0</v>
      </c>
      <c r="AM44" s="29"/>
      <c r="AN44" s="29">
        <f>AN45+AN46</f>
        <v>0</v>
      </c>
      <c r="AO44" s="149">
        <f>SUM(AR44:AT44)</f>
        <v>76</v>
      </c>
      <c r="AP44" s="149"/>
      <c r="AQ44" s="149"/>
      <c r="AR44" s="29">
        <f>AR45+AR46</f>
        <v>42</v>
      </c>
      <c r="AS44" s="29">
        <f>AS45+AS46</f>
        <v>0</v>
      </c>
      <c r="AT44" s="29">
        <f>AT45+AT46</f>
        <v>34</v>
      </c>
      <c r="AU44" s="149">
        <f>SUM(AX44:AZ44)</f>
        <v>0</v>
      </c>
      <c r="AV44" s="149"/>
      <c r="AW44" s="149"/>
      <c r="AX44" s="29"/>
      <c r="AY44" s="29"/>
      <c r="AZ44" s="29"/>
      <c r="BA44" s="149">
        <f>SUM(BD44:BF44)</f>
        <v>44</v>
      </c>
      <c r="BB44" s="149"/>
      <c r="BC44" s="149"/>
      <c r="BD44" s="29">
        <f>BD45+BD46</f>
        <v>31</v>
      </c>
      <c r="BE44" s="29"/>
      <c r="BF44" s="29">
        <f>BF45+BF46</f>
        <v>13</v>
      </c>
      <c r="BG44" s="149">
        <f>SUM(BJ44:BL44)</f>
        <v>32</v>
      </c>
      <c r="BH44" s="149"/>
      <c r="BI44" s="149"/>
      <c r="BJ44" s="29">
        <f>BJ45+BJ46</f>
        <v>11</v>
      </c>
      <c r="BK44" s="29"/>
      <c r="BL44" s="29">
        <f>BL45+BL46</f>
        <v>21</v>
      </c>
      <c r="BM44" s="149">
        <f>SUM(BP44:BR44)</f>
        <v>0</v>
      </c>
      <c r="BN44" s="149"/>
      <c r="BO44" s="149"/>
      <c r="BP44" s="29">
        <f>BP45+BP46</f>
        <v>0</v>
      </c>
      <c r="BQ44" s="29">
        <f>BQ45+BQ46</f>
        <v>0</v>
      </c>
      <c r="BR44" s="29">
        <f>BR45+BR46</f>
        <v>0</v>
      </c>
      <c r="BS44" s="149">
        <f>SUM(BV44:BX44)</f>
        <v>12</v>
      </c>
      <c r="BT44" s="149"/>
      <c r="BU44" s="149"/>
      <c r="BV44" s="29">
        <f>BV45+BV46</f>
        <v>10</v>
      </c>
      <c r="BW44" s="29"/>
      <c r="BX44" s="29">
        <f>BX45+BX46</f>
        <v>2</v>
      </c>
      <c r="BY44" s="149">
        <f>SUM(CB44:CD44)</f>
        <v>64</v>
      </c>
      <c r="BZ44" s="149"/>
      <c r="CA44" s="149"/>
      <c r="CB44" s="29">
        <f>CB45+CB46</f>
        <v>32</v>
      </c>
      <c r="CC44" s="29"/>
      <c r="CD44" s="29">
        <f>CD45+CD46</f>
        <v>32</v>
      </c>
      <c r="CE44" s="29">
        <f>SUM(CF44:CH44)</f>
        <v>8</v>
      </c>
      <c r="CF44" s="29">
        <f>SUM(CF45:CF46)</f>
        <v>4</v>
      </c>
      <c r="CG44" s="29"/>
      <c r="CH44" s="29">
        <f>SUM(CH45:CH46)</f>
        <v>4</v>
      </c>
    </row>
    <row r="45" spans="1:86" ht="33" hidden="1" customHeight="1" outlineLevel="1" x14ac:dyDescent="0.15">
      <c r="A45" s="147" t="s">
        <v>81</v>
      </c>
      <c r="B45" s="147"/>
      <c r="C45" s="147"/>
      <c r="D45" s="148"/>
      <c r="E45" s="156">
        <f>SUM(H45:J45)</f>
        <v>93</v>
      </c>
      <c r="F45" s="149"/>
      <c r="G45" s="149"/>
      <c r="H45" s="29">
        <v>46</v>
      </c>
      <c r="I45" s="29"/>
      <c r="J45" s="29">
        <v>47</v>
      </c>
      <c r="K45" s="149">
        <f>SUM(N45:P45)</f>
        <v>15</v>
      </c>
      <c r="L45" s="149"/>
      <c r="M45" s="149"/>
      <c r="N45" s="29">
        <v>12</v>
      </c>
      <c r="O45" s="29"/>
      <c r="P45" s="29">
        <v>3</v>
      </c>
      <c r="Q45" s="149">
        <f>SUM(T45:V45)</f>
        <v>19</v>
      </c>
      <c r="R45" s="149"/>
      <c r="S45" s="149"/>
      <c r="T45" s="29">
        <v>0</v>
      </c>
      <c r="U45" s="29"/>
      <c r="V45" s="29">
        <v>19</v>
      </c>
      <c r="W45" s="149">
        <f>SUM(Z45:AB45)</f>
        <v>57</v>
      </c>
      <c r="X45" s="149"/>
      <c r="Y45" s="149"/>
      <c r="Z45" s="29">
        <v>34</v>
      </c>
      <c r="AA45" s="29"/>
      <c r="AB45" s="29">
        <v>23</v>
      </c>
      <c r="AC45" s="149">
        <f>SUM(AF45:AH45)</f>
        <v>2</v>
      </c>
      <c r="AD45" s="149"/>
      <c r="AE45" s="149"/>
      <c r="AF45" s="29">
        <v>0</v>
      </c>
      <c r="AG45" s="29"/>
      <c r="AH45" s="29">
        <v>2</v>
      </c>
      <c r="AI45" s="149">
        <f>SUM(AL45:AN45)</f>
        <v>0</v>
      </c>
      <c r="AJ45" s="149"/>
      <c r="AK45" s="149"/>
      <c r="AL45" s="29">
        <v>0</v>
      </c>
      <c r="AM45" s="29"/>
      <c r="AN45" s="29">
        <v>0</v>
      </c>
      <c r="AO45" s="149">
        <f>SUM(AR45:AT45)</f>
        <v>57</v>
      </c>
      <c r="AP45" s="149"/>
      <c r="AQ45" s="149"/>
      <c r="AR45" s="29">
        <f t="shared" ref="AR45:AT46" si="8">AX45+BD45+BJ45+BP45</f>
        <v>34</v>
      </c>
      <c r="AS45" s="29">
        <f t="shared" si="8"/>
        <v>0</v>
      </c>
      <c r="AT45" s="29">
        <f t="shared" si="8"/>
        <v>23</v>
      </c>
      <c r="AU45" s="149" t="s">
        <v>82</v>
      </c>
      <c r="AV45" s="149"/>
      <c r="AW45" s="149"/>
      <c r="AX45" s="29">
        <v>0</v>
      </c>
      <c r="AY45" s="29"/>
      <c r="AZ45" s="29"/>
      <c r="BA45" s="149">
        <f>SUM(BD45:BF45)</f>
        <v>37</v>
      </c>
      <c r="BB45" s="149"/>
      <c r="BC45" s="149"/>
      <c r="BD45" s="29">
        <v>26</v>
      </c>
      <c r="BE45" s="29"/>
      <c r="BF45" s="29">
        <v>11</v>
      </c>
      <c r="BG45" s="149">
        <f>SUM(BJ45:BL45)</f>
        <v>20</v>
      </c>
      <c r="BH45" s="149"/>
      <c r="BI45" s="149"/>
      <c r="BJ45" s="29">
        <v>8</v>
      </c>
      <c r="BK45" s="29"/>
      <c r="BL45" s="29">
        <v>12</v>
      </c>
      <c r="BM45" s="149">
        <f>SUM(BP45:BR45)</f>
        <v>0</v>
      </c>
      <c r="BN45" s="149"/>
      <c r="BO45" s="149"/>
      <c r="BP45" s="29">
        <v>0</v>
      </c>
      <c r="BQ45" s="29">
        <v>0</v>
      </c>
      <c r="BR45" s="29">
        <v>0</v>
      </c>
      <c r="BS45" s="149">
        <f>SUM(BV45:BX45)</f>
        <v>11</v>
      </c>
      <c r="BT45" s="149"/>
      <c r="BU45" s="149"/>
      <c r="BV45" s="29">
        <v>10</v>
      </c>
      <c r="BW45" s="29">
        <v>0</v>
      </c>
      <c r="BX45" s="29">
        <v>1</v>
      </c>
      <c r="BY45" s="149">
        <f>SUM(CB45:CD45)</f>
        <v>46</v>
      </c>
      <c r="BZ45" s="149"/>
      <c r="CA45" s="149"/>
      <c r="CB45" s="29">
        <v>24</v>
      </c>
      <c r="CC45" s="29"/>
      <c r="CD45" s="29">
        <v>22</v>
      </c>
      <c r="CE45" s="29">
        <f>SUM(CF45:CH45)</f>
        <v>5</v>
      </c>
      <c r="CF45" s="29">
        <v>2</v>
      </c>
      <c r="CG45" s="29"/>
      <c r="CH45" s="29">
        <v>3</v>
      </c>
    </row>
    <row r="46" spans="1:86" ht="33" hidden="1" customHeight="1" outlineLevel="1" x14ac:dyDescent="0.15">
      <c r="A46" s="147" t="s">
        <v>83</v>
      </c>
      <c r="B46" s="147"/>
      <c r="C46" s="147"/>
      <c r="D46" s="148"/>
      <c r="E46" s="156">
        <f>SUM(H46:J46)</f>
        <v>66</v>
      </c>
      <c r="F46" s="149"/>
      <c r="G46" s="149"/>
      <c r="H46" s="29">
        <v>31</v>
      </c>
      <c r="I46" s="29"/>
      <c r="J46" s="29">
        <v>35</v>
      </c>
      <c r="K46" s="149">
        <f>SUM(N46:P46)</f>
        <v>28</v>
      </c>
      <c r="L46" s="149"/>
      <c r="M46" s="149"/>
      <c r="N46" s="29">
        <v>21</v>
      </c>
      <c r="O46" s="29"/>
      <c r="P46" s="29">
        <v>7</v>
      </c>
      <c r="Q46" s="149">
        <f>SUM(T46:V46)</f>
        <v>15</v>
      </c>
      <c r="R46" s="149"/>
      <c r="S46" s="149"/>
      <c r="T46" s="29">
        <v>2</v>
      </c>
      <c r="U46" s="29"/>
      <c r="V46" s="29">
        <v>13</v>
      </c>
      <c r="W46" s="149">
        <f>SUM(Z46:AB46)</f>
        <v>19</v>
      </c>
      <c r="X46" s="149"/>
      <c r="Y46" s="149"/>
      <c r="Z46" s="29">
        <v>8</v>
      </c>
      <c r="AA46" s="29"/>
      <c r="AB46" s="29">
        <v>11</v>
      </c>
      <c r="AC46" s="149">
        <f>SUM(AF46:AH46)</f>
        <v>4</v>
      </c>
      <c r="AD46" s="149"/>
      <c r="AE46" s="149"/>
      <c r="AF46" s="29">
        <v>0</v>
      </c>
      <c r="AG46" s="29"/>
      <c r="AH46" s="29">
        <v>4</v>
      </c>
      <c r="AI46" s="149">
        <f>SUM(AL46:AN46)</f>
        <v>0</v>
      </c>
      <c r="AJ46" s="149"/>
      <c r="AK46" s="149"/>
      <c r="AL46" s="29">
        <v>0</v>
      </c>
      <c r="AM46" s="29"/>
      <c r="AN46" s="29">
        <v>0</v>
      </c>
      <c r="AO46" s="149">
        <f>SUM(AR46:AT46)</f>
        <v>19</v>
      </c>
      <c r="AP46" s="149"/>
      <c r="AQ46" s="149"/>
      <c r="AR46" s="29">
        <f>AX46+BD46+BJ46+BP46</f>
        <v>8</v>
      </c>
      <c r="AS46" s="29">
        <f t="shared" si="8"/>
        <v>0</v>
      </c>
      <c r="AT46" s="29">
        <f t="shared" si="8"/>
        <v>11</v>
      </c>
      <c r="AU46" s="149" t="s">
        <v>82</v>
      </c>
      <c r="AV46" s="149"/>
      <c r="AW46" s="149"/>
      <c r="AX46" s="29">
        <v>0</v>
      </c>
      <c r="AY46" s="29"/>
      <c r="AZ46" s="29">
        <v>0</v>
      </c>
      <c r="BA46" s="149">
        <f>SUM(BD46:BF46)</f>
        <v>7</v>
      </c>
      <c r="BB46" s="149"/>
      <c r="BC46" s="149"/>
      <c r="BD46" s="29">
        <v>5</v>
      </c>
      <c r="BE46" s="29"/>
      <c r="BF46" s="29">
        <v>2</v>
      </c>
      <c r="BG46" s="149">
        <f>SUM(BJ46:BL46)</f>
        <v>12</v>
      </c>
      <c r="BH46" s="149"/>
      <c r="BI46" s="149"/>
      <c r="BJ46" s="29">
        <v>3</v>
      </c>
      <c r="BK46" s="29"/>
      <c r="BL46" s="29">
        <v>9</v>
      </c>
      <c r="BM46" s="149">
        <f>SUM(BP46:BR46)</f>
        <v>0</v>
      </c>
      <c r="BN46" s="149"/>
      <c r="BO46" s="149"/>
      <c r="BP46" s="29">
        <v>0</v>
      </c>
      <c r="BQ46" s="29">
        <v>0</v>
      </c>
      <c r="BR46" s="29">
        <v>0</v>
      </c>
      <c r="BS46" s="149">
        <f>SUM(BV46:BX46)</f>
        <v>1</v>
      </c>
      <c r="BT46" s="149"/>
      <c r="BU46" s="149"/>
      <c r="BV46" s="29">
        <v>0</v>
      </c>
      <c r="BW46" s="29">
        <v>0</v>
      </c>
      <c r="BX46" s="29">
        <v>1</v>
      </c>
      <c r="BY46" s="149">
        <f>SUM(CB46:CD46)</f>
        <v>18</v>
      </c>
      <c r="BZ46" s="149"/>
      <c r="CA46" s="149"/>
      <c r="CB46" s="29">
        <v>8</v>
      </c>
      <c r="CC46" s="29"/>
      <c r="CD46" s="29">
        <v>10</v>
      </c>
      <c r="CE46" s="29">
        <f>SUM(CF46:CH46)</f>
        <v>3</v>
      </c>
      <c r="CF46" s="29">
        <v>2</v>
      </c>
      <c r="CG46" s="29"/>
      <c r="CH46" s="29">
        <v>1</v>
      </c>
    </row>
    <row r="47" spans="1:86" ht="15" customHeight="1" collapsed="1" x14ac:dyDescent="0.15">
      <c r="A47" s="27"/>
      <c r="B47" s="27"/>
      <c r="C47" s="27"/>
      <c r="D47" s="28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ht="26.25" customHeight="1" x14ac:dyDescent="0.15">
      <c r="A48" s="147" t="s">
        <v>86</v>
      </c>
      <c r="B48" s="147"/>
      <c r="C48" s="147"/>
      <c r="D48" s="148"/>
      <c r="E48" s="157">
        <f>SUM(H48:J48)</f>
        <v>202</v>
      </c>
      <c r="F48" s="158"/>
      <c r="G48" s="158"/>
      <c r="H48" s="30">
        <f>H49+H50</f>
        <v>76</v>
      </c>
      <c r="I48" s="30">
        <f>I49+I50</f>
        <v>0</v>
      </c>
      <c r="J48" s="30">
        <f>J49+J50</f>
        <v>126</v>
      </c>
      <c r="K48" s="158">
        <f>SUM(N48:P48)</f>
        <v>64</v>
      </c>
      <c r="L48" s="158"/>
      <c r="M48" s="158"/>
      <c r="N48" s="30"/>
      <c r="O48" s="30">
        <f>O49+O50</f>
        <v>64</v>
      </c>
      <c r="P48" s="30"/>
      <c r="Q48" s="158">
        <f>SUM(T48:V48)</f>
        <v>39</v>
      </c>
      <c r="R48" s="158"/>
      <c r="S48" s="158"/>
      <c r="T48" s="30"/>
      <c r="U48" s="30">
        <f>U49+U50</f>
        <v>39</v>
      </c>
      <c r="V48" s="30"/>
      <c r="W48" s="158">
        <f>SUM(Z48:AB48)</f>
        <v>89</v>
      </c>
      <c r="X48" s="158"/>
      <c r="Y48" s="158"/>
      <c r="Z48" s="30">
        <f>SUM(Z49:Z50)</f>
        <v>34</v>
      </c>
      <c r="AA48" s="30"/>
      <c r="AB48" s="30">
        <f>SUM(AB49:AB50)</f>
        <v>55</v>
      </c>
      <c r="AC48" s="158">
        <f>SUM(AF48:AH48)</f>
        <v>10</v>
      </c>
      <c r="AD48" s="158"/>
      <c r="AE48" s="158"/>
      <c r="AF48" s="30">
        <f>AF49+AF50</f>
        <v>0</v>
      </c>
      <c r="AG48" s="30">
        <f>AG49+AG50</f>
        <v>10</v>
      </c>
      <c r="AH48" s="30"/>
      <c r="AI48" s="158">
        <f>SUM(AL48:AN48)</f>
        <v>0</v>
      </c>
      <c r="AJ48" s="158"/>
      <c r="AK48" s="158"/>
      <c r="AL48" s="30">
        <f>AL49+AL50</f>
        <v>0</v>
      </c>
      <c r="AM48" s="30"/>
      <c r="AN48" s="30">
        <f>AN49+AN50</f>
        <v>0</v>
      </c>
      <c r="AO48" s="158">
        <f>SUM(AR48:AT48)</f>
        <v>89</v>
      </c>
      <c r="AP48" s="158"/>
      <c r="AQ48" s="158"/>
      <c r="AR48" s="30">
        <f>AR49+AR50</f>
        <v>35</v>
      </c>
      <c r="AS48" s="30">
        <f>AS49+AS50</f>
        <v>0</v>
      </c>
      <c r="AT48" s="30">
        <f>AT49+AT50</f>
        <v>54</v>
      </c>
      <c r="AU48" s="158">
        <f>SUM(AX48:AZ48)</f>
        <v>1</v>
      </c>
      <c r="AV48" s="158"/>
      <c r="AW48" s="158"/>
      <c r="AX48" s="30"/>
      <c r="AY48" s="30"/>
      <c r="AZ48" s="30">
        <v>1</v>
      </c>
      <c r="BA48" s="158">
        <f>SUM(BD48:BF48)</f>
        <v>51</v>
      </c>
      <c r="BB48" s="158"/>
      <c r="BC48" s="158"/>
      <c r="BD48" s="30">
        <f>BD49+BD50</f>
        <v>28</v>
      </c>
      <c r="BE48" s="30"/>
      <c r="BF48" s="30">
        <f>BF49+BF50</f>
        <v>23</v>
      </c>
      <c r="BG48" s="158">
        <f>SUM(BJ48:BL48)</f>
        <v>37</v>
      </c>
      <c r="BH48" s="158"/>
      <c r="BI48" s="158"/>
      <c r="BJ48" s="30">
        <f>BJ49+BJ50</f>
        <v>6</v>
      </c>
      <c r="BK48" s="30"/>
      <c r="BL48" s="30">
        <f>BL49+BL50</f>
        <v>31</v>
      </c>
      <c r="BM48" s="158">
        <f>SUM(BP48:BR48)</f>
        <v>0</v>
      </c>
      <c r="BN48" s="158"/>
      <c r="BO48" s="158"/>
      <c r="BP48" s="30">
        <f>BP49+BP50</f>
        <v>0</v>
      </c>
      <c r="BQ48" s="30">
        <f>BQ49+BQ50</f>
        <v>0</v>
      </c>
      <c r="BR48" s="30">
        <f>BR49+BR50</f>
        <v>0</v>
      </c>
      <c r="BS48" s="158">
        <f>SUM(BV48:BX48)</f>
        <v>14</v>
      </c>
      <c r="BT48" s="158"/>
      <c r="BU48" s="158"/>
      <c r="BV48" s="30">
        <f>BV49+BV50</f>
        <v>11</v>
      </c>
      <c r="BW48" s="30"/>
      <c r="BX48" s="30">
        <f>BX49+BX50</f>
        <v>3</v>
      </c>
      <c r="BY48" s="158">
        <f>SUM(CB48:CD48)</f>
        <v>75</v>
      </c>
      <c r="BZ48" s="158"/>
      <c r="CA48" s="158"/>
      <c r="CB48" s="30">
        <f>CB49+CB50</f>
        <v>23</v>
      </c>
      <c r="CC48" s="30"/>
      <c r="CD48" s="30">
        <f>CD49+CD50</f>
        <v>52</v>
      </c>
      <c r="CE48" s="30">
        <f>SUM(CF48:CH48)</f>
        <v>11</v>
      </c>
      <c r="CF48" s="29">
        <f>SUM(CF49:CF50)</f>
        <v>4</v>
      </c>
      <c r="CG48" s="29"/>
      <c r="CH48" s="29">
        <f>SUM(CH49:CH50)</f>
        <v>7</v>
      </c>
    </row>
    <row r="49" spans="1:86" ht="26.25" customHeight="1" x14ac:dyDescent="0.15">
      <c r="A49" s="147" t="s">
        <v>81</v>
      </c>
      <c r="B49" s="147"/>
      <c r="C49" s="147"/>
      <c r="D49" s="148"/>
      <c r="E49" s="157">
        <f>SUM(H49:J49)</f>
        <v>116</v>
      </c>
      <c r="F49" s="158"/>
      <c r="G49" s="158"/>
      <c r="H49" s="30">
        <v>45</v>
      </c>
      <c r="I49" s="30"/>
      <c r="J49" s="30">
        <v>71</v>
      </c>
      <c r="K49" s="158">
        <f>O49</f>
        <v>25</v>
      </c>
      <c r="L49" s="158"/>
      <c r="M49" s="158"/>
      <c r="N49" s="30">
        <v>12</v>
      </c>
      <c r="O49" s="30">
        <v>25</v>
      </c>
      <c r="P49" s="30">
        <v>31</v>
      </c>
      <c r="Q49" s="158">
        <f>U49</f>
        <v>21</v>
      </c>
      <c r="R49" s="158"/>
      <c r="S49" s="158"/>
      <c r="T49" s="30">
        <v>3</v>
      </c>
      <c r="U49" s="30">
        <v>21</v>
      </c>
      <c r="V49" s="30">
        <v>1</v>
      </c>
      <c r="W49" s="158">
        <f>SUM(Z49:AB49)</f>
        <v>66</v>
      </c>
      <c r="X49" s="158"/>
      <c r="Y49" s="158"/>
      <c r="Z49" s="30">
        <v>30</v>
      </c>
      <c r="AA49" s="30"/>
      <c r="AB49" s="30">
        <v>36</v>
      </c>
      <c r="AC49" s="158">
        <f>AG49</f>
        <v>4</v>
      </c>
      <c r="AD49" s="158"/>
      <c r="AE49" s="158"/>
      <c r="AF49" s="30">
        <v>0</v>
      </c>
      <c r="AG49" s="30">
        <v>4</v>
      </c>
      <c r="AH49" s="30">
        <v>3</v>
      </c>
      <c r="AI49" s="158">
        <f>SUM(AL49:AN49)</f>
        <v>0</v>
      </c>
      <c r="AJ49" s="158"/>
      <c r="AK49" s="158"/>
      <c r="AL49" s="30">
        <v>0</v>
      </c>
      <c r="AM49" s="30"/>
      <c r="AN49" s="30">
        <v>0</v>
      </c>
      <c r="AO49" s="158">
        <f>SUM(AR49:AT49)</f>
        <v>66</v>
      </c>
      <c r="AP49" s="158"/>
      <c r="AQ49" s="158"/>
      <c r="AR49" s="30">
        <v>30</v>
      </c>
      <c r="AS49" s="30">
        <f>AY49+BE49+BK49+BQ49</f>
        <v>0</v>
      </c>
      <c r="AT49" s="30">
        <v>36</v>
      </c>
      <c r="AU49" s="158" t="s">
        <v>82</v>
      </c>
      <c r="AV49" s="158"/>
      <c r="AW49" s="158"/>
      <c r="AX49" s="30">
        <v>0</v>
      </c>
      <c r="AY49" s="30"/>
      <c r="AZ49" s="30">
        <v>0</v>
      </c>
      <c r="BA49" s="158">
        <f>SUM(BD49:BF49)</f>
        <v>44</v>
      </c>
      <c r="BB49" s="158"/>
      <c r="BC49" s="158"/>
      <c r="BD49" s="30">
        <v>26</v>
      </c>
      <c r="BE49" s="30"/>
      <c r="BF49" s="30">
        <v>18</v>
      </c>
      <c r="BG49" s="158">
        <f>SUM(BJ49:BL49)</f>
        <v>22</v>
      </c>
      <c r="BH49" s="158"/>
      <c r="BI49" s="158"/>
      <c r="BJ49" s="30">
        <v>4</v>
      </c>
      <c r="BK49" s="30"/>
      <c r="BL49" s="30">
        <v>18</v>
      </c>
      <c r="BM49" s="158">
        <f>SUM(BP49:BR49)</f>
        <v>0</v>
      </c>
      <c r="BN49" s="158"/>
      <c r="BO49" s="158"/>
      <c r="BP49" s="30">
        <v>0</v>
      </c>
      <c r="BQ49" s="30">
        <v>0</v>
      </c>
      <c r="BR49" s="30">
        <v>0</v>
      </c>
      <c r="BS49" s="158">
        <f>SUM(BV49:BX49)</f>
        <v>12</v>
      </c>
      <c r="BT49" s="158"/>
      <c r="BU49" s="158"/>
      <c r="BV49" s="30">
        <v>9</v>
      </c>
      <c r="BW49" s="30">
        <v>0</v>
      </c>
      <c r="BX49" s="30">
        <v>3</v>
      </c>
      <c r="BY49" s="158">
        <f>SUM(CB49:CD49)</f>
        <v>54</v>
      </c>
      <c r="BZ49" s="158"/>
      <c r="CA49" s="158"/>
      <c r="CB49" s="30">
        <v>21</v>
      </c>
      <c r="CC49" s="30"/>
      <c r="CD49" s="30">
        <v>33</v>
      </c>
      <c r="CE49" s="30">
        <f>SUM(CF49:CH49)</f>
        <v>7</v>
      </c>
      <c r="CF49" s="29">
        <v>3</v>
      </c>
      <c r="CG49" s="29"/>
      <c r="CH49" s="29">
        <v>4</v>
      </c>
    </row>
    <row r="50" spans="1:86" ht="26.25" customHeight="1" x14ac:dyDescent="0.15">
      <c r="A50" s="147" t="s">
        <v>83</v>
      </c>
      <c r="B50" s="147"/>
      <c r="C50" s="147"/>
      <c r="D50" s="148"/>
      <c r="E50" s="157">
        <f>SUM(H50:J50)</f>
        <v>86</v>
      </c>
      <c r="F50" s="158"/>
      <c r="G50" s="158"/>
      <c r="H50" s="30">
        <v>31</v>
      </c>
      <c r="I50" s="30"/>
      <c r="J50" s="30">
        <v>55</v>
      </c>
      <c r="K50" s="158">
        <f>O50</f>
        <v>39</v>
      </c>
      <c r="L50" s="158"/>
      <c r="M50" s="158"/>
      <c r="N50" s="30">
        <v>26</v>
      </c>
      <c r="O50" s="30">
        <v>39</v>
      </c>
      <c r="P50" s="30">
        <v>31</v>
      </c>
      <c r="Q50" s="158">
        <f>U50</f>
        <v>18</v>
      </c>
      <c r="R50" s="158"/>
      <c r="S50" s="158"/>
      <c r="T50" s="30">
        <v>1</v>
      </c>
      <c r="U50" s="30">
        <v>18</v>
      </c>
      <c r="V50" s="30">
        <v>0</v>
      </c>
      <c r="W50" s="158">
        <f>SUM(Z50:AB50)</f>
        <v>23</v>
      </c>
      <c r="X50" s="158"/>
      <c r="Y50" s="158"/>
      <c r="Z50" s="30">
        <v>4</v>
      </c>
      <c r="AA50" s="30"/>
      <c r="AB50" s="30">
        <v>19</v>
      </c>
      <c r="AC50" s="158">
        <f>AG50</f>
        <v>6</v>
      </c>
      <c r="AD50" s="158"/>
      <c r="AE50" s="158"/>
      <c r="AF50" s="30">
        <v>0</v>
      </c>
      <c r="AG50" s="30">
        <v>6</v>
      </c>
      <c r="AH50" s="30">
        <v>5</v>
      </c>
      <c r="AI50" s="158">
        <f>SUM(AL50:AN50)</f>
        <v>0</v>
      </c>
      <c r="AJ50" s="158"/>
      <c r="AK50" s="158"/>
      <c r="AL50" s="30">
        <v>0</v>
      </c>
      <c r="AM50" s="30"/>
      <c r="AN50" s="30">
        <v>0</v>
      </c>
      <c r="AO50" s="158">
        <f>SUM(AR50:AT50)</f>
        <v>23</v>
      </c>
      <c r="AP50" s="158"/>
      <c r="AQ50" s="158"/>
      <c r="AR50" s="30">
        <v>5</v>
      </c>
      <c r="AS50" s="30">
        <f>AY50+BE50+BK50+BQ50</f>
        <v>0</v>
      </c>
      <c r="AT50" s="30">
        <v>18</v>
      </c>
      <c r="AU50" s="158">
        <v>1</v>
      </c>
      <c r="AV50" s="158"/>
      <c r="AW50" s="158"/>
      <c r="AX50" s="30">
        <v>0</v>
      </c>
      <c r="AY50" s="30"/>
      <c r="AZ50" s="30">
        <v>1</v>
      </c>
      <c r="BA50" s="158">
        <f>SUM(BD50:BF50)</f>
        <v>7</v>
      </c>
      <c r="BB50" s="158"/>
      <c r="BC50" s="158"/>
      <c r="BD50" s="30">
        <v>2</v>
      </c>
      <c r="BE50" s="30"/>
      <c r="BF50" s="30">
        <v>5</v>
      </c>
      <c r="BG50" s="158">
        <f>SUM(BJ50:BL50)</f>
        <v>15</v>
      </c>
      <c r="BH50" s="158"/>
      <c r="BI50" s="158"/>
      <c r="BJ50" s="30">
        <v>2</v>
      </c>
      <c r="BK50" s="30"/>
      <c r="BL50" s="30">
        <v>13</v>
      </c>
      <c r="BM50" s="158">
        <f>SUM(BP50:BR50)</f>
        <v>0</v>
      </c>
      <c r="BN50" s="158"/>
      <c r="BO50" s="158"/>
      <c r="BP50" s="30">
        <v>0</v>
      </c>
      <c r="BQ50" s="30">
        <v>0</v>
      </c>
      <c r="BR50" s="30">
        <v>0</v>
      </c>
      <c r="BS50" s="158">
        <f>SUM(BV50:BX50)</f>
        <v>2</v>
      </c>
      <c r="BT50" s="158"/>
      <c r="BU50" s="158"/>
      <c r="BV50" s="30">
        <v>2</v>
      </c>
      <c r="BW50" s="30">
        <v>0</v>
      </c>
      <c r="BX50" s="30">
        <v>0</v>
      </c>
      <c r="BY50" s="158">
        <f>SUM(CB50:CD50)</f>
        <v>21</v>
      </c>
      <c r="BZ50" s="158"/>
      <c r="CA50" s="158"/>
      <c r="CB50" s="30">
        <v>2</v>
      </c>
      <c r="CC50" s="30"/>
      <c r="CD50" s="30">
        <v>19</v>
      </c>
      <c r="CE50" s="30">
        <f>SUM(CF50:CH50)</f>
        <v>4</v>
      </c>
      <c r="CF50" s="29">
        <v>1</v>
      </c>
      <c r="CG50" s="29"/>
      <c r="CH50" s="29">
        <v>3</v>
      </c>
    </row>
    <row r="51" spans="1:86" ht="26.25" customHeight="1" x14ac:dyDescent="0.15">
      <c r="A51" s="27"/>
      <c r="B51" s="27"/>
      <c r="C51" s="27"/>
      <c r="D51" s="28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29"/>
      <c r="CG51" s="29"/>
      <c r="CH51" s="29"/>
    </row>
    <row r="52" spans="1:86" ht="26.25" customHeight="1" x14ac:dyDescent="0.15">
      <c r="A52" s="147" t="s">
        <v>25</v>
      </c>
      <c r="B52" s="147"/>
      <c r="C52" s="147"/>
      <c r="D52" s="148"/>
      <c r="E52" s="158">
        <f>SUM(H52:J52)</f>
        <v>151</v>
      </c>
      <c r="F52" s="158"/>
      <c r="G52" s="158"/>
      <c r="H52" s="30">
        <f>H53+H54</f>
        <v>80</v>
      </c>
      <c r="I52" s="30">
        <f>I53+I54</f>
        <v>0</v>
      </c>
      <c r="J52" s="30">
        <f>J53+J54</f>
        <v>71</v>
      </c>
      <c r="K52" s="158">
        <f>SUM(N52:P52)</f>
        <v>67</v>
      </c>
      <c r="L52" s="158"/>
      <c r="M52" s="158"/>
      <c r="N52" s="30">
        <f>N53+N54</f>
        <v>32</v>
      </c>
      <c r="O52" s="30" t="s">
        <v>79</v>
      </c>
      <c r="P52" s="30">
        <f>P53+P54</f>
        <v>35</v>
      </c>
      <c r="Q52" s="158">
        <f>SUM(T52:V52)</f>
        <v>5</v>
      </c>
      <c r="R52" s="158"/>
      <c r="S52" s="158"/>
      <c r="T52" s="30">
        <f>T53+T54</f>
        <v>5</v>
      </c>
      <c r="U52" s="30"/>
      <c r="V52" s="30">
        <f>V53+V54</f>
        <v>0</v>
      </c>
      <c r="W52" s="158">
        <f>SUM(Z52:AB52)</f>
        <v>73</v>
      </c>
      <c r="X52" s="158"/>
      <c r="Y52" s="158"/>
      <c r="Z52" s="30">
        <f>SUM(Z53:Z54)</f>
        <v>42</v>
      </c>
      <c r="AA52" s="30"/>
      <c r="AB52" s="30">
        <f>SUM(AB53:AB54)</f>
        <v>31</v>
      </c>
      <c r="AC52" s="158">
        <f>SUM(AF52:AH52)</f>
        <v>6</v>
      </c>
      <c r="AD52" s="158"/>
      <c r="AE52" s="158"/>
      <c r="AF52" s="30">
        <f>AF53+AF54</f>
        <v>1</v>
      </c>
      <c r="AG52" s="30"/>
      <c r="AH52" s="30">
        <f>AH53+AH54</f>
        <v>5</v>
      </c>
      <c r="AI52" s="158">
        <f>SUM(AL52:AN52)</f>
        <v>2</v>
      </c>
      <c r="AJ52" s="158"/>
      <c r="AK52" s="158"/>
      <c r="AL52" s="30">
        <f>AL53+AL54</f>
        <v>0</v>
      </c>
      <c r="AM52" s="30"/>
      <c r="AN52" s="30">
        <f>AN53+AN54</f>
        <v>2</v>
      </c>
      <c r="AO52" s="158">
        <f>SUM(AR52:AT52)</f>
        <v>73</v>
      </c>
      <c r="AP52" s="158"/>
      <c r="AQ52" s="158"/>
      <c r="AR52" s="30">
        <f>AR53+AR54</f>
        <v>42</v>
      </c>
      <c r="AS52" s="30">
        <f>AS53+AS54</f>
        <v>0</v>
      </c>
      <c r="AT52" s="30">
        <f>AT53+AT54</f>
        <v>31</v>
      </c>
      <c r="AU52" s="158">
        <f>SUM(AX52:AZ52)</f>
        <v>0</v>
      </c>
      <c r="AV52" s="158"/>
      <c r="AW52" s="158"/>
      <c r="AX52" s="30">
        <f>AX53+AX54</f>
        <v>0</v>
      </c>
      <c r="AY52" s="30"/>
      <c r="AZ52" s="30">
        <f>AZ53+AZ54</f>
        <v>0</v>
      </c>
      <c r="BA52" s="158">
        <f>SUM(BD52:BF52)</f>
        <v>53</v>
      </c>
      <c r="BB52" s="158"/>
      <c r="BC52" s="158"/>
      <c r="BD52" s="30">
        <f>BD53+BD54</f>
        <v>36</v>
      </c>
      <c r="BE52" s="30"/>
      <c r="BF52" s="30">
        <f>BF53+BF54</f>
        <v>17</v>
      </c>
      <c r="BG52" s="158">
        <f>SUM(BJ52:BL52)</f>
        <v>16</v>
      </c>
      <c r="BH52" s="158"/>
      <c r="BI52" s="158"/>
      <c r="BJ52" s="30">
        <f>BJ53+BJ54</f>
        <v>2</v>
      </c>
      <c r="BK52" s="30"/>
      <c r="BL52" s="30">
        <f>BL53+BL54</f>
        <v>14</v>
      </c>
      <c r="BM52" s="158">
        <f>SUM(BP52:BR52)</f>
        <v>4</v>
      </c>
      <c r="BN52" s="158"/>
      <c r="BO52" s="158"/>
      <c r="BP52" s="30">
        <f>BP53+BP54</f>
        <v>4</v>
      </c>
      <c r="BQ52" s="30">
        <f>BQ53+BQ54</f>
        <v>0</v>
      </c>
      <c r="BR52" s="30">
        <f>BR53+BR54</f>
        <v>0</v>
      </c>
      <c r="BS52" s="158">
        <f>SUM(BV52:BX52)</f>
        <v>17</v>
      </c>
      <c r="BT52" s="158"/>
      <c r="BU52" s="158"/>
      <c r="BV52" s="30">
        <f>BV53+BV54</f>
        <v>13</v>
      </c>
      <c r="BW52" s="30"/>
      <c r="BX52" s="30">
        <f>BX53+BX54</f>
        <v>4</v>
      </c>
      <c r="BY52" s="158">
        <f>SUM(CB52:CD52)</f>
        <v>56</v>
      </c>
      <c r="BZ52" s="158"/>
      <c r="CA52" s="158"/>
      <c r="CB52" s="30">
        <f>CB53+CB54</f>
        <v>29</v>
      </c>
      <c r="CC52" s="30"/>
      <c r="CD52" s="30">
        <f>CD53+CD54</f>
        <v>27</v>
      </c>
      <c r="CE52" s="30">
        <f>SUM(CF52:CH52)</f>
        <v>8</v>
      </c>
      <c r="CF52" s="29">
        <f>SUM(CF53:CF54)</f>
        <v>8</v>
      </c>
      <c r="CG52" s="29"/>
      <c r="CH52" s="29">
        <f>SUM(CH53:CH54)</f>
        <v>0</v>
      </c>
    </row>
    <row r="53" spans="1:86" ht="26.25" customHeight="1" x14ac:dyDescent="0.15">
      <c r="A53" s="147" t="s">
        <v>12</v>
      </c>
      <c r="B53" s="147"/>
      <c r="C53" s="147"/>
      <c r="D53" s="148"/>
      <c r="E53" s="158">
        <f>SUM(H53:J53)</f>
        <v>95</v>
      </c>
      <c r="F53" s="158"/>
      <c r="G53" s="158"/>
      <c r="H53" s="30">
        <v>55</v>
      </c>
      <c r="I53" s="30"/>
      <c r="J53" s="30">
        <v>40</v>
      </c>
      <c r="K53" s="158">
        <f>SUM(N53:P53)</f>
        <v>33</v>
      </c>
      <c r="L53" s="158"/>
      <c r="M53" s="158"/>
      <c r="N53" s="30">
        <v>14</v>
      </c>
      <c r="O53" s="30"/>
      <c r="P53" s="30">
        <v>19</v>
      </c>
      <c r="Q53" s="158">
        <f>SUM(T53:V53)</f>
        <v>4</v>
      </c>
      <c r="R53" s="158"/>
      <c r="S53" s="158"/>
      <c r="T53" s="30">
        <v>4</v>
      </c>
      <c r="U53" s="30"/>
      <c r="V53" s="30"/>
      <c r="W53" s="158">
        <f>SUM(Z53:AB53)</f>
        <v>54</v>
      </c>
      <c r="X53" s="158"/>
      <c r="Y53" s="158"/>
      <c r="Z53" s="30">
        <v>36</v>
      </c>
      <c r="AA53" s="30"/>
      <c r="AB53" s="30">
        <v>18</v>
      </c>
      <c r="AC53" s="158">
        <f>SUM(AF53:AH53)</f>
        <v>4</v>
      </c>
      <c r="AD53" s="158"/>
      <c r="AE53" s="158"/>
      <c r="AF53" s="30">
        <v>1</v>
      </c>
      <c r="AG53" s="30"/>
      <c r="AH53" s="30">
        <v>3</v>
      </c>
      <c r="AI53" s="158">
        <f>SUM(AL53:AN53)</f>
        <v>0</v>
      </c>
      <c r="AJ53" s="158"/>
      <c r="AK53" s="158"/>
      <c r="AL53" s="30"/>
      <c r="AM53" s="30"/>
      <c r="AN53" s="30"/>
      <c r="AO53" s="158">
        <f>SUM(AR53:AT53)</f>
        <v>54</v>
      </c>
      <c r="AP53" s="158"/>
      <c r="AQ53" s="158"/>
      <c r="AR53" s="30">
        <f>BD53+BJ53</f>
        <v>36</v>
      </c>
      <c r="AS53" s="30">
        <f>BE53+BK53</f>
        <v>0</v>
      </c>
      <c r="AT53" s="30">
        <f>BF53+BL53</f>
        <v>18</v>
      </c>
      <c r="AU53" s="158">
        <f>SUM(AX53:AZ53)</f>
        <v>0</v>
      </c>
      <c r="AV53" s="158"/>
      <c r="AW53" s="158"/>
      <c r="AX53" s="30"/>
      <c r="AY53" s="30"/>
      <c r="AZ53" s="30"/>
      <c r="BA53" s="158">
        <f>SUM(BD53:BF53)</f>
        <v>47</v>
      </c>
      <c r="BB53" s="158"/>
      <c r="BC53" s="158"/>
      <c r="BD53" s="30">
        <v>34</v>
      </c>
      <c r="BE53" s="30"/>
      <c r="BF53" s="30">
        <v>13</v>
      </c>
      <c r="BG53" s="158">
        <f>SUM(BJ53:BL53)</f>
        <v>7</v>
      </c>
      <c r="BH53" s="158"/>
      <c r="BI53" s="158"/>
      <c r="BJ53" s="30">
        <v>2</v>
      </c>
      <c r="BK53" s="30"/>
      <c r="BL53" s="30">
        <v>5</v>
      </c>
      <c r="BM53" s="158">
        <f>SUM(BP53:BR53)</f>
        <v>0</v>
      </c>
      <c r="BN53" s="158"/>
      <c r="BO53" s="158"/>
      <c r="BP53" s="30"/>
      <c r="BQ53" s="30"/>
      <c r="BR53" s="30"/>
      <c r="BS53" s="158">
        <f>SUM(BV53:BX53)</f>
        <v>16</v>
      </c>
      <c r="BT53" s="158"/>
      <c r="BU53" s="158"/>
      <c r="BV53" s="30">
        <v>13</v>
      </c>
      <c r="BW53" s="30"/>
      <c r="BX53" s="30">
        <v>3</v>
      </c>
      <c r="BY53" s="158">
        <f>SUM(CB53:CD53)</f>
        <v>38</v>
      </c>
      <c r="BZ53" s="158"/>
      <c r="CA53" s="158"/>
      <c r="CB53" s="30">
        <v>23</v>
      </c>
      <c r="CC53" s="30"/>
      <c r="CD53" s="30">
        <v>15</v>
      </c>
      <c r="CE53" s="30">
        <f>SUM(CF53:CH53)</f>
        <v>5</v>
      </c>
      <c r="CF53" s="29">
        <v>5</v>
      </c>
      <c r="CG53" s="29"/>
      <c r="CH53" s="29"/>
    </row>
    <row r="54" spans="1:86" ht="26.25" customHeight="1" x14ac:dyDescent="0.15">
      <c r="A54" s="147" t="s">
        <v>13</v>
      </c>
      <c r="B54" s="147"/>
      <c r="C54" s="147"/>
      <c r="D54" s="148"/>
      <c r="E54" s="158">
        <f>SUM(H54:J54)</f>
        <v>56</v>
      </c>
      <c r="F54" s="158"/>
      <c r="G54" s="158"/>
      <c r="H54" s="30">
        <v>25</v>
      </c>
      <c r="I54" s="30"/>
      <c r="J54" s="30">
        <v>31</v>
      </c>
      <c r="K54" s="158">
        <f>SUM(N54:P54)</f>
        <v>34</v>
      </c>
      <c r="L54" s="158"/>
      <c r="M54" s="158"/>
      <c r="N54" s="30">
        <v>18</v>
      </c>
      <c r="O54" s="30"/>
      <c r="P54" s="30">
        <v>16</v>
      </c>
      <c r="Q54" s="158">
        <f>SUM(T54:V54)</f>
        <v>1</v>
      </c>
      <c r="R54" s="158"/>
      <c r="S54" s="158"/>
      <c r="T54" s="30">
        <v>1</v>
      </c>
      <c r="U54" s="30"/>
      <c r="V54" s="30"/>
      <c r="W54" s="158">
        <f>SUM(Z54:AB54)</f>
        <v>19</v>
      </c>
      <c r="X54" s="158"/>
      <c r="Y54" s="158"/>
      <c r="Z54" s="30">
        <v>6</v>
      </c>
      <c r="AA54" s="30"/>
      <c r="AB54" s="30">
        <v>13</v>
      </c>
      <c r="AC54" s="158">
        <f>SUM(AF54:AH54)</f>
        <v>2</v>
      </c>
      <c r="AD54" s="158"/>
      <c r="AE54" s="158"/>
      <c r="AF54" s="30">
        <v>0</v>
      </c>
      <c r="AG54" s="30"/>
      <c r="AH54" s="30">
        <v>2</v>
      </c>
      <c r="AI54" s="158">
        <f>SUM(AL54:AN54)</f>
        <v>2</v>
      </c>
      <c r="AJ54" s="158"/>
      <c r="AK54" s="158"/>
      <c r="AL54" s="30"/>
      <c r="AM54" s="30"/>
      <c r="AN54" s="30">
        <v>2</v>
      </c>
      <c r="AO54" s="158">
        <f>SUM(AR54:AT54)</f>
        <v>19</v>
      </c>
      <c r="AP54" s="158"/>
      <c r="AQ54" s="158"/>
      <c r="AR54" s="30">
        <f>AX54+BD54+BJ54+BP54</f>
        <v>6</v>
      </c>
      <c r="AS54" s="30">
        <f>BE54+BK54</f>
        <v>0</v>
      </c>
      <c r="AT54" s="30">
        <f>AZ54+BF54+BL54+BR54</f>
        <v>13</v>
      </c>
      <c r="AU54" s="158">
        <f>SUM(AX54:AZ54)</f>
        <v>0</v>
      </c>
      <c r="AV54" s="158"/>
      <c r="AW54" s="158"/>
      <c r="AX54" s="30"/>
      <c r="AY54" s="30"/>
      <c r="AZ54" s="30"/>
      <c r="BA54" s="158">
        <f>SUM(BD54:BF54)</f>
        <v>6</v>
      </c>
      <c r="BB54" s="158"/>
      <c r="BC54" s="158"/>
      <c r="BD54" s="30">
        <v>2</v>
      </c>
      <c r="BE54" s="30"/>
      <c r="BF54" s="30">
        <v>4</v>
      </c>
      <c r="BG54" s="158">
        <f>SUM(BJ54:BL54)</f>
        <v>9</v>
      </c>
      <c r="BH54" s="158"/>
      <c r="BI54" s="158"/>
      <c r="BJ54" s="30"/>
      <c r="BK54" s="30"/>
      <c r="BL54" s="30">
        <v>9</v>
      </c>
      <c r="BM54" s="158">
        <f>SUM(BP54:BR54)</f>
        <v>4</v>
      </c>
      <c r="BN54" s="158"/>
      <c r="BO54" s="158"/>
      <c r="BP54" s="30">
        <v>4</v>
      </c>
      <c r="BQ54" s="30"/>
      <c r="BR54" s="30"/>
      <c r="BS54" s="158">
        <f>SUM(BV54:BX54)</f>
        <v>1</v>
      </c>
      <c r="BT54" s="158"/>
      <c r="BU54" s="158"/>
      <c r="BV54" s="30">
        <v>0</v>
      </c>
      <c r="BW54" s="30"/>
      <c r="BX54" s="30">
        <v>1</v>
      </c>
      <c r="BY54" s="158">
        <f>SUM(CB54:CD54)</f>
        <v>18</v>
      </c>
      <c r="BZ54" s="158"/>
      <c r="CA54" s="158"/>
      <c r="CB54" s="30">
        <v>6</v>
      </c>
      <c r="CC54" s="30"/>
      <c r="CD54" s="30">
        <v>12</v>
      </c>
      <c r="CE54" s="30">
        <f>SUM(CF54:CH54)</f>
        <v>3</v>
      </c>
      <c r="CF54" s="29">
        <v>3</v>
      </c>
      <c r="CG54" s="29"/>
      <c r="CH54" s="29"/>
    </row>
    <row r="55" spans="1:86" ht="26.25" customHeight="1" x14ac:dyDescent="0.15">
      <c r="A55" s="147"/>
      <c r="B55" s="147"/>
      <c r="C55" s="147"/>
      <c r="D55" s="148"/>
      <c r="E55" s="158"/>
      <c r="F55" s="158"/>
      <c r="G55" s="158"/>
      <c r="H55" s="30"/>
      <c r="I55" s="30"/>
      <c r="J55" s="30"/>
      <c r="K55" s="158"/>
      <c r="L55" s="158"/>
      <c r="M55" s="158"/>
      <c r="N55" s="30"/>
      <c r="O55" s="30"/>
      <c r="P55" s="30"/>
      <c r="Q55" s="158"/>
      <c r="R55" s="158"/>
      <c r="S55" s="158"/>
      <c r="T55" s="30"/>
      <c r="U55" s="30"/>
      <c r="V55" s="30"/>
      <c r="W55" s="158"/>
      <c r="X55" s="158"/>
      <c r="Y55" s="158"/>
      <c r="Z55" s="30"/>
      <c r="AA55" s="30"/>
      <c r="AB55" s="30"/>
      <c r="AC55" s="158"/>
      <c r="AD55" s="158"/>
      <c r="AE55" s="158"/>
      <c r="AF55" s="30"/>
      <c r="AG55" s="30"/>
      <c r="AH55" s="30"/>
      <c r="AI55" s="158"/>
      <c r="AJ55" s="158"/>
      <c r="AK55" s="158"/>
      <c r="AL55" s="30"/>
      <c r="AM55" s="30"/>
      <c r="AN55" s="30"/>
      <c r="AO55" s="158"/>
      <c r="AP55" s="158"/>
      <c r="AQ55" s="158"/>
      <c r="AR55" s="30"/>
      <c r="AS55" s="30"/>
      <c r="AT55" s="30"/>
      <c r="AU55" s="158"/>
      <c r="AV55" s="158"/>
      <c r="AW55" s="158"/>
      <c r="AX55" s="30"/>
      <c r="AY55" s="30"/>
      <c r="AZ55" s="30"/>
      <c r="BA55" s="158"/>
      <c r="BB55" s="158"/>
      <c r="BC55" s="158"/>
      <c r="BD55" s="30"/>
      <c r="BE55" s="30"/>
      <c r="BF55" s="30"/>
      <c r="BG55" s="158"/>
      <c r="BH55" s="158"/>
      <c r="BI55" s="158"/>
      <c r="BJ55" s="30"/>
      <c r="BK55" s="30"/>
      <c r="BL55" s="30"/>
      <c r="BM55" s="158"/>
      <c r="BN55" s="158"/>
      <c r="BO55" s="158"/>
      <c r="BP55" s="30"/>
      <c r="BQ55" s="30"/>
      <c r="BR55" s="30"/>
      <c r="BS55" s="158"/>
      <c r="BT55" s="158"/>
      <c r="BU55" s="158"/>
      <c r="BV55" s="30"/>
      <c r="BW55" s="30"/>
      <c r="BX55" s="30"/>
      <c r="BY55" s="158"/>
      <c r="BZ55" s="158"/>
      <c r="CA55" s="158"/>
      <c r="CB55" s="30"/>
      <c r="CC55" s="30"/>
      <c r="CD55" s="30"/>
      <c r="CE55" s="30"/>
      <c r="CF55" s="30"/>
      <c r="CG55" s="30"/>
      <c r="CH55" s="30"/>
    </row>
    <row r="56" spans="1:86" ht="26.25" customHeight="1" x14ac:dyDescent="0.15">
      <c r="A56" s="147" t="s">
        <v>26</v>
      </c>
      <c r="B56" s="147"/>
      <c r="C56" s="147"/>
      <c r="D56" s="148"/>
      <c r="E56" s="158">
        <f>SUM(H56:J56)</f>
        <v>166</v>
      </c>
      <c r="F56" s="158"/>
      <c r="G56" s="158"/>
      <c r="H56" s="30">
        <f t="shared" ref="H56:M56" si="9">H57+H58</f>
        <v>77</v>
      </c>
      <c r="I56" s="30">
        <f t="shared" si="9"/>
        <v>0</v>
      </c>
      <c r="J56" s="30">
        <f t="shared" si="9"/>
        <v>89</v>
      </c>
      <c r="K56" s="158">
        <f t="shared" si="9"/>
        <v>73</v>
      </c>
      <c r="L56" s="158">
        <f t="shared" si="9"/>
        <v>0</v>
      </c>
      <c r="M56" s="158">
        <f t="shared" si="9"/>
        <v>0</v>
      </c>
      <c r="N56" s="30">
        <f>SUM(N57:N58)</f>
        <v>32</v>
      </c>
      <c r="O56" s="30">
        <f>SUM(O57:O58)</f>
        <v>0</v>
      </c>
      <c r="P56" s="30">
        <f>SUM(P57:P58)</f>
        <v>41</v>
      </c>
      <c r="Q56" s="158">
        <f>SUM(T56:V56)</f>
        <v>4</v>
      </c>
      <c r="R56" s="158"/>
      <c r="S56" s="158"/>
      <c r="T56" s="30">
        <f>SUM(T57:T58)</f>
        <v>2</v>
      </c>
      <c r="U56" s="30">
        <f>SUM(U57:U58)</f>
        <v>0</v>
      </c>
      <c r="V56" s="30">
        <f>SUM(V57:V58)</f>
        <v>2</v>
      </c>
      <c r="W56" s="158">
        <f>SUM(Z56:AB56)</f>
        <v>76</v>
      </c>
      <c r="X56" s="158"/>
      <c r="Y56" s="158"/>
      <c r="Z56" s="30">
        <f>SUM(Z57:Z58)</f>
        <v>43</v>
      </c>
      <c r="AA56" s="30"/>
      <c r="AB56" s="30">
        <f>SUM(AB57:AB58)</f>
        <v>33</v>
      </c>
      <c r="AC56" s="158">
        <f>SUM(AF56:AH56)</f>
        <v>13</v>
      </c>
      <c r="AD56" s="158"/>
      <c r="AE56" s="158"/>
      <c r="AF56" s="30">
        <f>AF57+AF58</f>
        <v>0</v>
      </c>
      <c r="AG56" s="30"/>
      <c r="AH56" s="30">
        <f>SUM(AH57:AH58)</f>
        <v>13</v>
      </c>
      <c r="AI56" s="158">
        <f>SUM(AL56:AN56)</f>
        <v>0</v>
      </c>
      <c r="AJ56" s="158"/>
      <c r="AK56" s="158"/>
      <c r="AL56" s="30">
        <f>AL57+AL58</f>
        <v>0</v>
      </c>
      <c r="AM56" s="30"/>
      <c r="AN56" s="30">
        <f>AN57+AN58</f>
        <v>0</v>
      </c>
      <c r="AO56" s="158">
        <f>SUM(AR56:AT56)</f>
        <v>76</v>
      </c>
      <c r="AP56" s="158"/>
      <c r="AQ56" s="158"/>
      <c r="AR56" s="30">
        <f>AR57+AR58</f>
        <v>43</v>
      </c>
      <c r="AS56" s="30">
        <f>AS57+AS58</f>
        <v>0</v>
      </c>
      <c r="AT56" s="30">
        <f>AT57+AT58</f>
        <v>33</v>
      </c>
      <c r="AU56" s="158">
        <f>SUM(AX56:AZ56)</f>
        <v>0</v>
      </c>
      <c r="AV56" s="158"/>
      <c r="AW56" s="158"/>
      <c r="AX56" s="30"/>
      <c r="AY56" s="30"/>
      <c r="AZ56" s="30">
        <v>0</v>
      </c>
      <c r="BA56" s="158">
        <f>SUM(BD56:BF56)</f>
        <v>47</v>
      </c>
      <c r="BB56" s="158"/>
      <c r="BC56" s="158"/>
      <c r="BD56" s="30">
        <f>BD57+BD58</f>
        <v>34</v>
      </c>
      <c r="BE56" s="30"/>
      <c r="BF56" s="30">
        <f>BF57+BF58</f>
        <v>13</v>
      </c>
      <c r="BG56" s="158">
        <f>SUM(BJ56:BL56)</f>
        <v>24</v>
      </c>
      <c r="BH56" s="158"/>
      <c r="BI56" s="158"/>
      <c r="BJ56" s="30">
        <f>BJ57+BJ58</f>
        <v>5</v>
      </c>
      <c r="BK56" s="30"/>
      <c r="BL56" s="30">
        <f>BL57+BL58</f>
        <v>19</v>
      </c>
      <c r="BM56" s="158">
        <f>SUM(BP56:BR56)</f>
        <v>5</v>
      </c>
      <c r="BN56" s="158"/>
      <c r="BO56" s="158"/>
      <c r="BP56" s="30">
        <f>BP57+BP58</f>
        <v>4</v>
      </c>
      <c r="BQ56" s="30">
        <f>BQ57+BQ58</f>
        <v>0</v>
      </c>
      <c r="BR56" s="30">
        <f>BR57+BR58</f>
        <v>1</v>
      </c>
      <c r="BS56" s="158">
        <f>SUM(BV56:BX56)</f>
        <v>12</v>
      </c>
      <c r="BT56" s="158"/>
      <c r="BU56" s="158"/>
      <c r="BV56" s="30">
        <f>BV57+BV58</f>
        <v>9</v>
      </c>
      <c r="BW56" s="30"/>
      <c r="BX56" s="30">
        <f>BX57+BX58</f>
        <v>3</v>
      </c>
      <c r="BY56" s="158">
        <f>SUM(CB56:CD56)</f>
        <v>64</v>
      </c>
      <c r="BZ56" s="158"/>
      <c r="CA56" s="158"/>
      <c r="CB56" s="30">
        <f>CB57+CB58</f>
        <v>34</v>
      </c>
      <c r="CC56" s="30"/>
      <c r="CD56" s="30">
        <f>CD57+CD58</f>
        <v>30</v>
      </c>
      <c r="CE56" s="30">
        <f>SUM(CF56:CH56)</f>
        <v>7</v>
      </c>
      <c r="CF56" s="29">
        <f>SUM(CF57:CF58)</f>
        <v>5</v>
      </c>
      <c r="CG56" s="29"/>
      <c r="CH56" s="29">
        <f>SUM(CH57:CH58)</f>
        <v>2</v>
      </c>
    </row>
    <row r="57" spans="1:86" ht="26.25" customHeight="1" x14ac:dyDescent="0.15">
      <c r="A57" s="147" t="s">
        <v>12</v>
      </c>
      <c r="B57" s="147"/>
      <c r="C57" s="147"/>
      <c r="D57" s="148"/>
      <c r="E57" s="158">
        <f>SUM(H57:J57)</f>
        <v>98</v>
      </c>
      <c r="F57" s="158"/>
      <c r="G57" s="158"/>
      <c r="H57" s="30">
        <v>47</v>
      </c>
      <c r="I57" s="30"/>
      <c r="J57" s="30">
        <f>43+8</f>
        <v>51</v>
      </c>
      <c r="K57" s="158">
        <f>SUM(N57:P57)</f>
        <v>33</v>
      </c>
      <c r="L57" s="158"/>
      <c r="M57" s="158"/>
      <c r="N57" s="30">
        <v>10</v>
      </c>
      <c r="O57" s="31"/>
      <c r="P57" s="30">
        <f>21+2</f>
        <v>23</v>
      </c>
      <c r="Q57" s="158">
        <f>SUM(T57:V57)</f>
        <v>2</v>
      </c>
      <c r="R57" s="158"/>
      <c r="S57" s="158"/>
      <c r="T57" s="30">
        <v>0</v>
      </c>
      <c r="U57" s="30"/>
      <c r="V57" s="30">
        <v>2</v>
      </c>
      <c r="W57" s="158">
        <f>SUM(Z57:AB57)</f>
        <v>56</v>
      </c>
      <c r="X57" s="158"/>
      <c r="Y57" s="158"/>
      <c r="Z57" s="30">
        <v>36</v>
      </c>
      <c r="AA57" s="30"/>
      <c r="AB57" s="30">
        <v>20</v>
      </c>
      <c r="AC57" s="158">
        <f>SUM(AF57:AH57)</f>
        <v>6</v>
      </c>
      <c r="AD57" s="158"/>
      <c r="AE57" s="158"/>
      <c r="AF57" s="30">
        <v>0</v>
      </c>
      <c r="AG57" s="30"/>
      <c r="AH57" s="30">
        <f>3+3</f>
        <v>6</v>
      </c>
      <c r="AI57" s="158">
        <f>SUM(AL57:AN57)</f>
        <v>0</v>
      </c>
      <c r="AJ57" s="158"/>
      <c r="AK57" s="158"/>
      <c r="AL57" s="30">
        <v>0</v>
      </c>
      <c r="AM57" s="30"/>
      <c r="AN57" s="30">
        <v>0</v>
      </c>
      <c r="AO57" s="158">
        <f>SUM(AR57:AT57)</f>
        <v>56</v>
      </c>
      <c r="AP57" s="158"/>
      <c r="AQ57" s="158"/>
      <c r="AR57" s="30">
        <f t="shared" ref="AR57:AT58" si="10">AX57+BD57+BJ57+BP57</f>
        <v>36</v>
      </c>
      <c r="AS57" s="30">
        <f t="shared" si="10"/>
        <v>0</v>
      </c>
      <c r="AT57" s="30">
        <f t="shared" si="10"/>
        <v>20</v>
      </c>
      <c r="AU57" s="158" t="s">
        <v>79</v>
      </c>
      <c r="AV57" s="158"/>
      <c r="AW57" s="158"/>
      <c r="AX57" s="30">
        <v>0</v>
      </c>
      <c r="AY57" s="30"/>
      <c r="AZ57" s="30">
        <v>0</v>
      </c>
      <c r="BA57" s="158">
        <f>SUM(BD57:BF57)</f>
        <v>39</v>
      </c>
      <c r="BB57" s="158"/>
      <c r="BC57" s="158"/>
      <c r="BD57" s="30">
        <v>30</v>
      </c>
      <c r="BE57" s="30"/>
      <c r="BF57" s="30">
        <f>1+8</f>
        <v>9</v>
      </c>
      <c r="BG57" s="158">
        <f>SUM(BJ57:BL57)</f>
        <v>15</v>
      </c>
      <c r="BH57" s="158"/>
      <c r="BI57" s="158"/>
      <c r="BJ57" s="30">
        <v>5</v>
      </c>
      <c r="BK57" s="30"/>
      <c r="BL57" s="30">
        <f>1+9</f>
        <v>10</v>
      </c>
      <c r="BM57" s="158">
        <f>SUM(BP57:BR57)</f>
        <v>2</v>
      </c>
      <c r="BN57" s="158"/>
      <c r="BO57" s="158"/>
      <c r="BP57" s="30">
        <v>1</v>
      </c>
      <c r="BQ57" s="30">
        <v>0</v>
      </c>
      <c r="BR57" s="30">
        <v>1</v>
      </c>
      <c r="BS57" s="158">
        <f>SUM(BV57:BX57)</f>
        <v>11</v>
      </c>
      <c r="BT57" s="158"/>
      <c r="BU57" s="158"/>
      <c r="BV57" s="30">
        <v>9</v>
      </c>
      <c r="BW57" s="30">
        <v>0</v>
      </c>
      <c r="BX57" s="30">
        <v>2</v>
      </c>
      <c r="BY57" s="158">
        <f>SUM(CB57:CD57)</f>
        <v>45</v>
      </c>
      <c r="BZ57" s="158"/>
      <c r="CA57" s="158"/>
      <c r="CB57" s="30">
        <v>27</v>
      </c>
      <c r="CC57" s="30"/>
      <c r="CD57" s="30">
        <f>15+3</f>
        <v>18</v>
      </c>
      <c r="CE57" s="30">
        <f>SUM(CF57:CH57)</f>
        <v>4</v>
      </c>
      <c r="CF57" s="29">
        <v>3</v>
      </c>
      <c r="CG57" s="29"/>
      <c r="CH57" s="29">
        <v>1</v>
      </c>
    </row>
    <row r="58" spans="1:86" ht="26.25" customHeight="1" x14ac:dyDescent="0.15">
      <c r="A58" s="147" t="s">
        <v>13</v>
      </c>
      <c r="B58" s="147"/>
      <c r="C58" s="147"/>
      <c r="D58" s="148"/>
      <c r="E58" s="158">
        <f>SUM(H58:J58)</f>
        <v>68</v>
      </c>
      <c r="F58" s="158"/>
      <c r="G58" s="158"/>
      <c r="H58" s="30">
        <v>30</v>
      </c>
      <c r="I58" s="30"/>
      <c r="J58" s="30">
        <f>28+10</f>
        <v>38</v>
      </c>
      <c r="K58" s="158">
        <f>SUM(N58:P58)</f>
        <v>40</v>
      </c>
      <c r="L58" s="158"/>
      <c r="M58" s="158"/>
      <c r="N58" s="30">
        <v>22</v>
      </c>
      <c r="O58" s="31"/>
      <c r="P58" s="30">
        <f>3+15</f>
        <v>18</v>
      </c>
      <c r="Q58" s="158">
        <f>SUM(T58:V58)</f>
        <v>2</v>
      </c>
      <c r="R58" s="158"/>
      <c r="S58" s="158"/>
      <c r="T58" s="30">
        <v>2</v>
      </c>
      <c r="U58" s="30"/>
      <c r="V58" s="30">
        <v>0</v>
      </c>
      <c r="W58" s="158">
        <f>SUM(Z58:AB58)</f>
        <v>20</v>
      </c>
      <c r="X58" s="158"/>
      <c r="Y58" s="158"/>
      <c r="Z58" s="30">
        <v>7</v>
      </c>
      <c r="AA58" s="30"/>
      <c r="AB58" s="30">
        <v>13</v>
      </c>
      <c r="AC58" s="158">
        <f>SUM(AF58:AH58)</f>
        <v>7</v>
      </c>
      <c r="AD58" s="158"/>
      <c r="AE58" s="158"/>
      <c r="AF58" s="30">
        <v>0</v>
      </c>
      <c r="AG58" s="30"/>
      <c r="AH58" s="30">
        <f>2+5</f>
        <v>7</v>
      </c>
      <c r="AI58" s="158">
        <f>SUM(AL58:AN58)</f>
        <v>0</v>
      </c>
      <c r="AJ58" s="158"/>
      <c r="AK58" s="158"/>
      <c r="AL58" s="30">
        <v>0</v>
      </c>
      <c r="AM58" s="30"/>
      <c r="AN58" s="30">
        <v>0</v>
      </c>
      <c r="AO58" s="158">
        <f>SUM(AR58:AT58)</f>
        <v>20</v>
      </c>
      <c r="AP58" s="158"/>
      <c r="AQ58" s="158"/>
      <c r="AR58" s="30">
        <f t="shared" si="10"/>
        <v>7</v>
      </c>
      <c r="AS58" s="30">
        <f t="shared" si="10"/>
        <v>0</v>
      </c>
      <c r="AT58" s="30">
        <f t="shared" si="10"/>
        <v>13</v>
      </c>
      <c r="AU58" s="158">
        <v>0</v>
      </c>
      <c r="AV58" s="158"/>
      <c r="AW58" s="158"/>
      <c r="AX58" s="30">
        <v>0</v>
      </c>
      <c r="AY58" s="30"/>
      <c r="AZ58" s="30">
        <v>0</v>
      </c>
      <c r="BA58" s="158">
        <f>SUM(BD58:BF58)</f>
        <v>8</v>
      </c>
      <c r="BB58" s="158"/>
      <c r="BC58" s="158"/>
      <c r="BD58" s="30">
        <v>4</v>
      </c>
      <c r="BE58" s="30"/>
      <c r="BF58" s="30">
        <f>1+3</f>
        <v>4</v>
      </c>
      <c r="BG58" s="158">
        <f>SUM(BJ58:BL58)</f>
        <v>9</v>
      </c>
      <c r="BH58" s="158"/>
      <c r="BI58" s="158"/>
      <c r="BJ58" s="30">
        <v>0</v>
      </c>
      <c r="BK58" s="30"/>
      <c r="BL58" s="30">
        <f>4+5</f>
        <v>9</v>
      </c>
      <c r="BM58" s="158">
        <f>SUM(BP58:BR58)</f>
        <v>3</v>
      </c>
      <c r="BN58" s="158"/>
      <c r="BO58" s="158"/>
      <c r="BP58" s="30">
        <v>3</v>
      </c>
      <c r="BQ58" s="30">
        <v>0</v>
      </c>
      <c r="BR58" s="30">
        <v>0</v>
      </c>
      <c r="BS58" s="158">
        <f>SUM(BV58:BX58)</f>
        <v>1</v>
      </c>
      <c r="BT58" s="158"/>
      <c r="BU58" s="158"/>
      <c r="BV58" s="30">
        <v>0</v>
      </c>
      <c r="BW58" s="30">
        <v>0</v>
      </c>
      <c r="BX58" s="30">
        <v>1</v>
      </c>
      <c r="BY58" s="158">
        <f>SUM(CB58:CD58)</f>
        <v>19</v>
      </c>
      <c r="BZ58" s="158"/>
      <c r="CA58" s="158"/>
      <c r="CB58" s="30">
        <v>7</v>
      </c>
      <c r="CC58" s="30"/>
      <c r="CD58" s="30">
        <f>5+7</f>
        <v>12</v>
      </c>
      <c r="CE58" s="30">
        <f>SUM(CF58:CH58)</f>
        <v>3</v>
      </c>
      <c r="CF58" s="29">
        <v>2</v>
      </c>
      <c r="CG58" s="29"/>
      <c r="CH58" s="29">
        <v>1</v>
      </c>
    </row>
    <row r="59" spans="1:86" ht="26.25" customHeight="1" x14ac:dyDescent="0.15">
      <c r="A59" s="147"/>
      <c r="B59" s="147"/>
      <c r="C59" s="147"/>
      <c r="D59" s="148"/>
      <c r="E59" s="158"/>
      <c r="F59" s="158"/>
      <c r="G59" s="158"/>
      <c r="H59" s="30"/>
      <c r="I59" s="30"/>
      <c r="J59" s="30"/>
      <c r="K59" s="158"/>
      <c r="L59" s="158"/>
      <c r="M59" s="158"/>
      <c r="N59" s="30"/>
      <c r="O59" s="30"/>
      <c r="P59" s="30"/>
      <c r="Q59" s="158"/>
      <c r="R59" s="158"/>
      <c r="S59" s="158"/>
      <c r="T59" s="30"/>
      <c r="U59" s="30"/>
      <c r="V59" s="30"/>
      <c r="W59" s="158"/>
      <c r="X59" s="158"/>
      <c r="Y59" s="158"/>
      <c r="Z59" s="30"/>
      <c r="AA59" s="30"/>
      <c r="AB59" s="30"/>
      <c r="AC59" s="158"/>
      <c r="AD59" s="158"/>
      <c r="AE59" s="158"/>
      <c r="AF59" s="30"/>
      <c r="AG59" s="30"/>
      <c r="AH59" s="30"/>
      <c r="AI59" s="158"/>
      <c r="AJ59" s="158"/>
      <c r="AK59" s="158"/>
      <c r="AL59" s="30"/>
      <c r="AM59" s="30"/>
      <c r="AN59" s="30"/>
      <c r="AO59" s="158"/>
      <c r="AP59" s="158"/>
      <c r="AQ59" s="158"/>
      <c r="AR59" s="30"/>
      <c r="AS59" s="30"/>
      <c r="AT59" s="30"/>
      <c r="AU59" s="158"/>
      <c r="AV59" s="158"/>
      <c r="AW59" s="158"/>
      <c r="AX59" s="30"/>
      <c r="AY59" s="30"/>
      <c r="AZ59" s="30"/>
      <c r="BA59" s="158"/>
      <c r="BB59" s="158"/>
      <c r="BC59" s="158"/>
      <c r="BD59" s="30"/>
      <c r="BE59" s="30"/>
      <c r="BF59" s="30"/>
      <c r="BG59" s="158"/>
      <c r="BH59" s="158"/>
      <c r="BI59" s="158"/>
      <c r="BJ59" s="30"/>
      <c r="BK59" s="30"/>
      <c r="BL59" s="30"/>
      <c r="BM59" s="158"/>
      <c r="BN59" s="158"/>
      <c r="BO59" s="158"/>
      <c r="BP59" s="30"/>
      <c r="BQ59" s="30"/>
      <c r="BR59" s="30"/>
      <c r="BS59" s="158"/>
      <c r="BT59" s="158"/>
      <c r="BU59" s="158"/>
      <c r="BV59" s="30"/>
      <c r="BW59" s="30"/>
      <c r="BX59" s="30"/>
      <c r="BY59" s="158"/>
      <c r="BZ59" s="158"/>
      <c r="CA59" s="158"/>
      <c r="CB59" s="30"/>
      <c r="CC59" s="30"/>
      <c r="CD59" s="30"/>
      <c r="CE59" s="30"/>
      <c r="CF59" s="30"/>
      <c r="CG59" s="30"/>
      <c r="CH59" s="30"/>
    </row>
    <row r="60" spans="1:86" ht="26.25" customHeight="1" x14ac:dyDescent="0.15">
      <c r="A60" s="147" t="s">
        <v>27</v>
      </c>
      <c r="B60" s="147"/>
      <c r="C60" s="147"/>
      <c r="D60" s="148"/>
      <c r="E60" s="158">
        <f>SUM(H60:J60)</f>
        <v>186</v>
      </c>
      <c r="F60" s="158"/>
      <c r="G60" s="158"/>
      <c r="H60" s="30">
        <f t="shared" ref="H60:M60" si="11">H61+H62</f>
        <v>79</v>
      </c>
      <c r="I60" s="30">
        <f t="shared" si="11"/>
        <v>0</v>
      </c>
      <c r="J60" s="30">
        <f t="shared" si="11"/>
        <v>107</v>
      </c>
      <c r="K60" s="158">
        <f t="shared" si="11"/>
        <v>86</v>
      </c>
      <c r="L60" s="158">
        <f t="shared" si="11"/>
        <v>0</v>
      </c>
      <c r="M60" s="158">
        <f t="shared" si="11"/>
        <v>0</v>
      </c>
      <c r="N60" s="30">
        <f>SUM(N61:N62)</f>
        <v>37</v>
      </c>
      <c r="O60" s="30">
        <f>SUM(O61:O62)</f>
        <v>0</v>
      </c>
      <c r="P60" s="30">
        <f>SUM(P61:P62)</f>
        <v>49</v>
      </c>
      <c r="Q60" s="158">
        <f>SUM(T60:V60)</f>
        <v>3</v>
      </c>
      <c r="R60" s="158"/>
      <c r="S60" s="158"/>
      <c r="T60" s="30">
        <f>SUM(T61:T62)</f>
        <v>2</v>
      </c>
      <c r="U60" s="30">
        <f>SUM(U61:U62)</f>
        <v>0</v>
      </c>
      <c r="V60" s="30">
        <f>SUM(V61:V62)</f>
        <v>1</v>
      </c>
      <c r="W60" s="158">
        <f>SUM(Z60:AB60)</f>
        <v>84</v>
      </c>
      <c r="X60" s="158"/>
      <c r="Y60" s="158"/>
      <c r="Z60" s="30">
        <f>SUM(Z61:Z62)</f>
        <v>40</v>
      </c>
      <c r="AA60" s="30">
        <f>SUM(AA61:AA62)</f>
        <v>0</v>
      </c>
      <c r="AB60" s="30">
        <f>SUM(AB61:AB62)</f>
        <v>44</v>
      </c>
      <c r="AC60" s="158">
        <f>SUM(AF60:AH60)</f>
        <v>13</v>
      </c>
      <c r="AD60" s="158"/>
      <c r="AE60" s="158"/>
      <c r="AF60" s="30">
        <f>AF61+AF62</f>
        <v>0</v>
      </c>
      <c r="AG60" s="30">
        <f>SUM(AG61:AG62)</f>
        <v>0</v>
      </c>
      <c r="AH60" s="30">
        <f>SUM(AH61:AH62)</f>
        <v>13</v>
      </c>
      <c r="AI60" s="158">
        <f>SUM(AL60:AN60)</f>
        <v>0</v>
      </c>
      <c r="AJ60" s="158"/>
      <c r="AK60" s="158"/>
      <c r="AL60" s="30">
        <f>AL61+AL62</f>
        <v>0</v>
      </c>
      <c r="AM60" s="30">
        <f>SUM(AM61:AM62)</f>
        <v>0</v>
      </c>
      <c r="AN60" s="30">
        <f>AN61+AN62</f>
        <v>0</v>
      </c>
      <c r="AO60" s="158">
        <f>SUM(AR60:AT60)</f>
        <v>84</v>
      </c>
      <c r="AP60" s="158"/>
      <c r="AQ60" s="158"/>
      <c r="AR60" s="30">
        <f>AR61+AR62</f>
        <v>40</v>
      </c>
      <c r="AS60" s="30">
        <f>AS61+AS62</f>
        <v>0</v>
      </c>
      <c r="AT60" s="30">
        <f>AT61+AT62</f>
        <v>44</v>
      </c>
      <c r="AU60" s="158">
        <f>SUM(AX60:AZ60)</f>
        <v>1</v>
      </c>
      <c r="AV60" s="158"/>
      <c r="AW60" s="158"/>
      <c r="AX60" s="30">
        <f>SUM(AX61:AX62)</f>
        <v>0</v>
      </c>
      <c r="AY60" s="30">
        <f>SUM(AY61:AY72)</f>
        <v>0</v>
      </c>
      <c r="AZ60" s="30">
        <f>SUM(AZ61:AZ62)</f>
        <v>1</v>
      </c>
      <c r="BA60" s="158">
        <f>SUM(BD60:BF60)</f>
        <v>50</v>
      </c>
      <c r="BB60" s="158"/>
      <c r="BC60" s="158"/>
      <c r="BD60" s="30">
        <f>BD61+BD62</f>
        <v>30</v>
      </c>
      <c r="BE60" s="30"/>
      <c r="BF60" s="30">
        <f>BF61+BF62</f>
        <v>20</v>
      </c>
      <c r="BG60" s="158">
        <f>SUM(BJ60:BL60)</f>
        <v>33</v>
      </c>
      <c r="BH60" s="158"/>
      <c r="BI60" s="158"/>
      <c r="BJ60" s="30">
        <f>BJ61+BJ62</f>
        <v>10</v>
      </c>
      <c r="BK60" s="30"/>
      <c r="BL60" s="30">
        <f>BL61+BL62</f>
        <v>23</v>
      </c>
      <c r="BM60" s="158">
        <f>SUM(BP60:BR60)</f>
        <v>0</v>
      </c>
      <c r="BN60" s="158"/>
      <c r="BO60" s="158"/>
      <c r="BP60" s="30">
        <f>BP61+BP62</f>
        <v>0</v>
      </c>
      <c r="BQ60" s="30">
        <f>BQ61+BQ62</f>
        <v>0</v>
      </c>
      <c r="BR60" s="30">
        <f>BR61+BR62</f>
        <v>0</v>
      </c>
      <c r="BS60" s="158">
        <f>SUM(BV60:BX60)</f>
        <v>7</v>
      </c>
      <c r="BT60" s="158"/>
      <c r="BU60" s="158"/>
      <c r="BV60" s="30">
        <f>BV61+BV62</f>
        <v>7</v>
      </c>
      <c r="BW60" s="30"/>
      <c r="BX60" s="30">
        <f>BX61+BX62</f>
        <v>0</v>
      </c>
      <c r="BY60" s="158">
        <f>SUM(CB60:CD60)</f>
        <v>77</v>
      </c>
      <c r="BZ60" s="158"/>
      <c r="CA60" s="158"/>
      <c r="CB60" s="30">
        <f>CB61+CB62</f>
        <v>33</v>
      </c>
      <c r="CC60" s="30"/>
      <c r="CD60" s="30">
        <f>CD61+CD62</f>
        <v>44</v>
      </c>
      <c r="CE60" s="30">
        <f>SUM(CF60:CH60)</f>
        <v>12</v>
      </c>
      <c r="CF60" s="29">
        <f>SUM(CF61:CF62)</f>
        <v>9</v>
      </c>
      <c r="CG60" s="29"/>
      <c r="CH60" s="29">
        <f>SUM(CH61:CH62)</f>
        <v>3</v>
      </c>
    </row>
    <row r="61" spans="1:86" ht="26.25" customHeight="1" x14ac:dyDescent="0.15">
      <c r="A61" s="147" t="s">
        <v>12</v>
      </c>
      <c r="B61" s="147"/>
      <c r="C61" s="147"/>
      <c r="D61" s="148"/>
      <c r="E61" s="158">
        <f>SUM(H61:J61)</f>
        <v>129</v>
      </c>
      <c r="F61" s="158"/>
      <c r="G61" s="158"/>
      <c r="H61" s="30">
        <v>55</v>
      </c>
      <c r="I61" s="30"/>
      <c r="J61" s="30">
        <f>11+63</f>
        <v>74</v>
      </c>
      <c r="K61" s="158">
        <f>SUM(N61:P61)</f>
        <v>47</v>
      </c>
      <c r="L61" s="158"/>
      <c r="M61" s="158"/>
      <c r="N61" s="30">
        <v>17</v>
      </c>
      <c r="O61" s="31"/>
      <c r="P61" s="30">
        <f>5+25</f>
        <v>30</v>
      </c>
      <c r="Q61" s="158">
        <f>SUM(T61:V61)</f>
        <v>3</v>
      </c>
      <c r="R61" s="158"/>
      <c r="S61" s="158"/>
      <c r="T61" s="30">
        <v>2</v>
      </c>
      <c r="U61" s="30"/>
      <c r="V61" s="30">
        <v>1</v>
      </c>
      <c r="W61" s="158">
        <f>SUM(Z61:AB61)</f>
        <v>69</v>
      </c>
      <c r="X61" s="158"/>
      <c r="Y61" s="158"/>
      <c r="Z61" s="30">
        <v>36</v>
      </c>
      <c r="AA61" s="30"/>
      <c r="AB61" s="30">
        <v>33</v>
      </c>
      <c r="AC61" s="158">
        <f>SUM(AF61:AH61)</f>
        <v>10</v>
      </c>
      <c r="AD61" s="158"/>
      <c r="AE61" s="158"/>
      <c r="AF61" s="30">
        <v>0</v>
      </c>
      <c r="AG61" s="30"/>
      <c r="AH61" s="30">
        <v>10</v>
      </c>
      <c r="AI61" s="158">
        <f>SUM(AL61:AN61)</f>
        <v>0</v>
      </c>
      <c r="AJ61" s="158"/>
      <c r="AK61" s="158"/>
      <c r="AL61" s="30">
        <v>0</v>
      </c>
      <c r="AM61" s="30"/>
      <c r="AN61" s="30">
        <v>0</v>
      </c>
      <c r="AO61" s="158">
        <f>SUM(AR61:AT61)</f>
        <v>69</v>
      </c>
      <c r="AP61" s="158"/>
      <c r="AQ61" s="158"/>
      <c r="AR61" s="30">
        <f>AX61+BD61+BJ61+BP61</f>
        <v>36</v>
      </c>
      <c r="AS61" s="30"/>
      <c r="AT61" s="30">
        <f>AZ61+BF61+BL61+BR61</f>
        <v>33</v>
      </c>
      <c r="AU61" s="158">
        <f>SUM(AX61:AZ61)</f>
        <v>0</v>
      </c>
      <c r="AV61" s="158"/>
      <c r="AW61" s="158"/>
      <c r="AX61" s="30">
        <v>0</v>
      </c>
      <c r="AY61" s="30"/>
      <c r="AZ61" s="30">
        <v>0</v>
      </c>
      <c r="BA61" s="158">
        <f>SUM(BD61:BF61)</f>
        <v>45</v>
      </c>
      <c r="BB61" s="158"/>
      <c r="BC61" s="158"/>
      <c r="BD61" s="30">
        <v>28</v>
      </c>
      <c r="BE61" s="30"/>
      <c r="BF61" s="30">
        <v>17</v>
      </c>
      <c r="BG61" s="158">
        <f>SUM(BJ61:BL61)</f>
        <v>24</v>
      </c>
      <c r="BH61" s="158"/>
      <c r="BI61" s="158"/>
      <c r="BJ61" s="30">
        <v>8</v>
      </c>
      <c r="BK61" s="30"/>
      <c r="BL61" s="30">
        <v>16</v>
      </c>
      <c r="BM61" s="158">
        <f>SUM(BP61:BR61)</f>
        <v>0</v>
      </c>
      <c r="BN61" s="158"/>
      <c r="BO61" s="158"/>
      <c r="BP61" s="30">
        <v>0</v>
      </c>
      <c r="BQ61" s="30"/>
      <c r="BR61" s="30">
        <v>0</v>
      </c>
      <c r="BS61" s="158">
        <f>SUM(BV61:BX61)</f>
        <v>6</v>
      </c>
      <c r="BT61" s="158"/>
      <c r="BU61" s="158"/>
      <c r="BV61" s="30">
        <v>6</v>
      </c>
      <c r="BW61" s="30"/>
      <c r="BX61" s="30">
        <v>0</v>
      </c>
      <c r="BY61" s="158">
        <f>SUM(CB61:CD61)</f>
        <v>63</v>
      </c>
      <c r="BZ61" s="158"/>
      <c r="CA61" s="158"/>
      <c r="CB61" s="30">
        <v>30</v>
      </c>
      <c r="CC61" s="30"/>
      <c r="CD61" s="30">
        <v>33</v>
      </c>
      <c r="CE61" s="30">
        <f>SUM(CF61:CH61)</f>
        <v>9</v>
      </c>
      <c r="CF61" s="29">
        <v>7</v>
      </c>
      <c r="CG61" s="32"/>
      <c r="CH61" s="29">
        <v>2</v>
      </c>
    </row>
    <row r="62" spans="1:86" ht="26.25" customHeight="1" thickBot="1" x14ac:dyDescent="0.2">
      <c r="A62" s="147" t="s">
        <v>13</v>
      </c>
      <c r="B62" s="147"/>
      <c r="C62" s="147"/>
      <c r="D62" s="148"/>
      <c r="E62" s="158">
        <f>SUM(H62:J62)</f>
        <v>57</v>
      </c>
      <c r="F62" s="158"/>
      <c r="G62" s="158"/>
      <c r="H62" s="30">
        <v>24</v>
      </c>
      <c r="I62" s="30"/>
      <c r="J62" s="30">
        <f>8+25</f>
        <v>33</v>
      </c>
      <c r="K62" s="158">
        <f>SUM(N62:P62)</f>
        <v>39</v>
      </c>
      <c r="L62" s="158"/>
      <c r="M62" s="158"/>
      <c r="N62" s="30">
        <v>20</v>
      </c>
      <c r="O62" s="31"/>
      <c r="P62" s="30">
        <f>3+16</f>
        <v>19</v>
      </c>
      <c r="Q62" s="158">
        <f>SUM(T62:V62)</f>
        <v>0</v>
      </c>
      <c r="R62" s="158"/>
      <c r="S62" s="158"/>
      <c r="T62" s="30">
        <v>0</v>
      </c>
      <c r="U62" s="30"/>
      <c r="V62" s="30">
        <v>0</v>
      </c>
      <c r="W62" s="158">
        <f>SUM(Z62:AB62)</f>
        <v>15</v>
      </c>
      <c r="X62" s="158"/>
      <c r="Y62" s="158"/>
      <c r="Z62" s="30">
        <v>4</v>
      </c>
      <c r="AA62" s="30"/>
      <c r="AB62" s="30">
        <v>11</v>
      </c>
      <c r="AC62" s="158">
        <f>SUM(AF62:AH62)</f>
        <v>3</v>
      </c>
      <c r="AD62" s="158"/>
      <c r="AE62" s="158"/>
      <c r="AF62" s="30">
        <v>0</v>
      </c>
      <c r="AG62" s="30"/>
      <c r="AH62" s="30">
        <v>3</v>
      </c>
      <c r="AI62" s="158">
        <f>SUM(AL62:AN62)</f>
        <v>0</v>
      </c>
      <c r="AJ62" s="158"/>
      <c r="AK62" s="158"/>
      <c r="AL62" s="30">
        <v>0</v>
      </c>
      <c r="AM62" s="30"/>
      <c r="AN62" s="30">
        <v>0</v>
      </c>
      <c r="AO62" s="158">
        <f>SUM(AR62:AT62)</f>
        <v>15</v>
      </c>
      <c r="AP62" s="158"/>
      <c r="AQ62" s="158"/>
      <c r="AR62" s="30">
        <f>AX62+BD62+BJ62+BP62</f>
        <v>4</v>
      </c>
      <c r="AS62" s="30"/>
      <c r="AT62" s="30">
        <f>AZ62+BF62+BL62+BR62</f>
        <v>11</v>
      </c>
      <c r="AU62" s="158">
        <f>SUM(AX62:AZ62)</f>
        <v>1</v>
      </c>
      <c r="AV62" s="158"/>
      <c r="AW62" s="158"/>
      <c r="AX62" s="30">
        <v>0</v>
      </c>
      <c r="AY62" s="30"/>
      <c r="AZ62" s="30">
        <v>1</v>
      </c>
      <c r="BA62" s="158">
        <f>SUM(BD62:BF62)</f>
        <v>5</v>
      </c>
      <c r="BB62" s="158"/>
      <c r="BC62" s="158"/>
      <c r="BD62" s="30">
        <v>2</v>
      </c>
      <c r="BE62" s="30"/>
      <c r="BF62" s="30">
        <v>3</v>
      </c>
      <c r="BG62" s="158">
        <f>SUM(BJ62:BL62)</f>
        <v>9</v>
      </c>
      <c r="BH62" s="158"/>
      <c r="BI62" s="158"/>
      <c r="BJ62" s="30">
        <v>2</v>
      </c>
      <c r="BK62" s="30"/>
      <c r="BL62" s="30">
        <v>7</v>
      </c>
      <c r="BM62" s="158">
        <f>SUM(BP62:BR62)</f>
        <v>0</v>
      </c>
      <c r="BN62" s="158"/>
      <c r="BO62" s="158"/>
      <c r="BP62" s="30">
        <v>0</v>
      </c>
      <c r="BQ62" s="30"/>
      <c r="BR62" s="30">
        <v>0</v>
      </c>
      <c r="BS62" s="158">
        <f>SUM(BV62:BX62)</f>
        <v>1</v>
      </c>
      <c r="BT62" s="158"/>
      <c r="BU62" s="158"/>
      <c r="BV62" s="30">
        <v>1</v>
      </c>
      <c r="BW62" s="30"/>
      <c r="BX62" s="30">
        <v>0</v>
      </c>
      <c r="BY62" s="158">
        <f>SUM(CB62:CD62)</f>
        <v>14</v>
      </c>
      <c r="BZ62" s="158"/>
      <c r="CA62" s="158"/>
      <c r="CB62" s="30">
        <v>3</v>
      </c>
      <c r="CC62" s="30"/>
      <c r="CD62" s="30">
        <v>11</v>
      </c>
      <c r="CE62" s="30">
        <f>SUM(CF62:CH62)</f>
        <v>3</v>
      </c>
      <c r="CF62" s="33">
        <v>2</v>
      </c>
      <c r="CG62" s="34"/>
      <c r="CH62" s="33">
        <v>1</v>
      </c>
    </row>
    <row r="63" spans="1:86" ht="26.25" customHeight="1" x14ac:dyDescent="0.15">
      <c r="A63" s="147"/>
      <c r="B63" s="147"/>
      <c r="C63" s="147"/>
      <c r="D63" s="148"/>
      <c r="E63" s="158"/>
      <c r="F63" s="158"/>
      <c r="G63" s="158"/>
      <c r="H63" s="30"/>
      <c r="I63" s="30"/>
      <c r="J63" s="30"/>
      <c r="K63" s="158"/>
      <c r="L63" s="158"/>
      <c r="M63" s="158"/>
      <c r="N63" s="30"/>
      <c r="O63" s="30"/>
      <c r="P63" s="30"/>
      <c r="Q63" s="158"/>
      <c r="R63" s="158"/>
      <c r="S63" s="158"/>
      <c r="T63" s="30"/>
      <c r="U63" s="30"/>
      <c r="V63" s="30"/>
      <c r="W63" s="158"/>
      <c r="X63" s="158"/>
      <c r="Y63" s="158"/>
      <c r="Z63" s="30"/>
      <c r="AA63" s="30"/>
      <c r="AB63" s="30"/>
      <c r="AC63" s="158"/>
      <c r="AD63" s="158"/>
      <c r="AE63" s="158"/>
      <c r="AF63" s="30"/>
      <c r="AG63" s="30"/>
      <c r="AH63" s="30"/>
      <c r="AI63" s="158"/>
      <c r="AJ63" s="158"/>
      <c r="AK63" s="158"/>
      <c r="AL63" s="30"/>
      <c r="AM63" s="30"/>
      <c r="AN63" s="30"/>
      <c r="AO63" s="158"/>
      <c r="AP63" s="158"/>
      <c r="AQ63" s="158"/>
      <c r="AR63" s="30"/>
      <c r="AS63" s="30"/>
      <c r="AT63" s="30"/>
      <c r="AU63" s="158"/>
      <c r="AV63" s="158"/>
      <c r="AW63" s="158"/>
      <c r="AX63" s="30"/>
      <c r="AY63" s="30"/>
      <c r="AZ63" s="30"/>
      <c r="BA63" s="158"/>
      <c r="BB63" s="158"/>
      <c r="BC63" s="158"/>
      <c r="BD63" s="30"/>
      <c r="BE63" s="30"/>
      <c r="BF63" s="30"/>
      <c r="BG63" s="158"/>
      <c r="BH63" s="158"/>
      <c r="BI63" s="158"/>
      <c r="BJ63" s="30"/>
      <c r="BK63" s="30"/>
      <c r="BL63" s="30"/>
      <c r="BM63" s="158"/>
      <c r="BN63" s="158"/>
      <c r="BO63" s="158"/>
      <c r="BP63" s="30"/>
      <c r="BQ63" s="30"/>
      <c r="BR63" s="30"/>
      <c r="BS63" s="158"/>
      <c r="BT63" s="158"/>
      <c r="BU63" s="158"/>
      <c r="BV63" s="30"/>
      <c r="BW63" s="30"/>
      <c r="BX63" s="30"/>
      <c r="BY63" s="158"/>
      <c r="BZ63" s="158"/>
      <c r="CA63" s="158"/>
      <c r="CB63" s="30"/>
      <c r="CC63" s="30"/>
      <c r="CD63" s="30"/>
      <c r="CE63" s="30"/>
      <c r="CF63" s="30"/>
      <c r="CG63" s="30"/>
      <c r="CH63" s="30"/>
    </row>
    <row r="64" spans="1:86" ht="26.25" customHeight="1" thickBot="1" x14ac:dyDescent="0.2">
      <c r="A64" s="147" t="s">
        <v>28</v>
      </c>
      <c r="B64" s="147"/>
      <c r="C64" s="147"/>
      <c r="D64" s="148"/>
      <c r="E64" s="158">
        <f>SUM(H64:J64)</f>
        <v>165</v>
      </c>
      <c r="F64" s="158"/>
      <c r="G64" s="158"/>
      <c r="H64" s="30">
        <f t="shared" ref="H64:J64" si="12">H65+H66</f>
        <v>76</v>
      </c>
      <c r="I64" s="30">
        <f t="shared" si="12"/>
        <v>0</v>
      </c>
      <c r="J64" s="30">
        <f t="shared" si="12"/>
        <v>89</v>
      </c>
      <c r="K64" s="158">
        <f>K65+K66</f>
        <v>76</v>
      </c>
      <c r="L64" s="158">
        <f t="shared" ref="L64:M64" si="13">L65+L66</f>
        <v>0</v>
      </c>
      <c r="M64" s="158">
        <f t="shared" si="13"/>
        <v>0</v>
      </c>
      <c r="N64" s="30">
        <f>SUM(N65:N66)</f>
        <v>34</v>
      </c>
      <c r="O64" s="30">
        <f>SUM(O65:O66)</f>
        <v>0</v>
      </c>
      <c r="P64" s="30">
        <f>SUM(P65:P66)</f>
        <v>42</v>
      </c>
      <c r="Q64" s="158">
        <f>SUM(T64:V64)</f>
        <v>6</v>
      </c>
      <c r="R64" s="158"/>
      <c r="S64" s="158"/>
      <c r="T64" s="30">
        <f>SUM(T65:T66)</f>
        <v>6</v>
      </c>
      <c r="U64" s="30">
        <f>SUM(U65:U66)</f>
        <v>0</v>
      </c>
      <c r="V64" s="30">
        <f>SUM(V65:V66)</f>
        <v>0</v>
      </c>
      <c r="W64" s="158">
        <f>SUM(Z64:AB64)</f>
        <v>78</v>
      </c>
      <c r="X64" s="158"/>
      <c r="Y64" s="158"/>
      <c r="Z64" s="30">
        <f>SUM(Z65:Z66)</f>
        <v>34</v>
      </c>
      <c r="AA64" s="30">
        <f>SUM(AA65:AA66)</f>
        <v>0</v>
      </c>
      <c r="AB64" s="30">
        <f>SUM(AB65:AB66)</f>
        <v>44</v>
      </c>
      <c r="AC64" s="158">
        <f>SUM(AF64:AH64)</f>
        <v>5</v>
      </c>
      <c r="AD64" s="158"/>
      <c r="AE64" s="158"/>
      <c r="AF64" s="30">
        <f>AF65+AF66</f>
        <v>2</v>
      </c>
      <c r="AG64" s="30">
        <f>SUM(AG65:AG66)</f>
        <v>0</v>
      </c>
      <c r="AH64" s="30">
        <f>SUM(AH65:AH66)</f>
        <v>3</v>
      </c>
      <c r="AI64" s="158">
        <f>SUM(AL64:AN64)</f>
        <v>0</v>
      </c>
      <c r="AJ64" s="158"/>
      <c r="AK64" s="158"/>
      <c r="AL64" s="30">
        <f>AL65+AL66</f>
        <v>0</v>
      </c>
      <c r="AM64" s="30">
        <f>SUM(AM65:AM66)</f>
        <v>0</v>
      </c>
      <c r="AN64" s="30">
        <f>AN65+AN66</f>
        <v>0</v>
      </c>
      <c r="AO64" s="158">
        <f>SUM(AR64:AT64)</f>
        <v>78</v>
      </c>
      <c r="AP64" s="158"/>
      <c r="AQ64" s="158"/>
      <c r="AR64" s="30">
        <f>AR65+AR66</f>
        <v>34</v>
      </c>
      <c r="AS64" s="30">
        <f>AS65+AS66</f>
        <v>0</v>
      </c>
      <c r="AT64" s="30">
        <f>AT65+AT66</f>
        <v>44</v>
      </c>
      <c r="AU64" s="158">
        <f>SUM(AX64:AZ64)</f>
        <v>0</v>
      </c>
      <c r="AV64" s="158"/>
      <c r="AW64" s="158"/>
      <c r="AX64" s="30">
        <f>SUM(AX65:AX66)</f>
        <v>0</v>
      </c>
      <c r="AY64" s="30">
        <f>SUM(AY65:AY71)</f>
        <v>0</v>
      </c>
      <c r="AZ64" s="30">
        <f>SUM(AZ65:AZ66)</f>
        <v>0</v>
      </c>
      <c r="BA64" s="158">
        <f>SUM(BD64:BF64)</f>
        <v>53</v>
      </c>
      <c r="BB64" s="158"/>
      <c r="BC64" s="158"/>
      <c r="BD64" s="30">
        <f>BD65+BD66</f>
        <v>28</v>
      </c>
      <c r="BE64" s="30"/>
      <c r="BF64" s="30">
        <f>BF65+BF66</f>
        <v>25</v>
      </c>
      <c r="BG64" s="158">
        <f>SUM(BJ64:BL64)</f>
        <v>23</v>
      </c>
      <c r="BH64" s="158"/>
      <c r="BI64" s="158"/>
      <c r="BJ64" s="30">
        <f>BJ65+BJ66</f>
        <v>4</v>
      </c>
      <c r="BK64" s="30"/>
      <c r="BL64" s="30">
        <f>BL65+BL66</f>
        <v>19</v>
      </c>
      <c r="BM64" s="158">
        <f>SUM(BP64:BR64)</f>
        <v>2</v>
      </c>
      <c r="BN64" s="158"/>
      <c r="BO64" s="158"/>
      <c r="BP64" s="30">
        <f>BP65+BP66</f>
        <v>2</v>
      </c>
      <c r="BQ64" s="30">
        <f>BQ65+BQ66</f>
        <v>0</v>
      </c>
      <c r="BR64" s="30">
        <f>BR65+BR66</f>
        <v>0</v>
      </c>
      <c r="BS64" s="158">
        <f>SUM(BV64:BX64)</f>
        <v>8</v>
      </c>
      <c r="BT64" s="158"/>
      <c r="BU64" s="158"/>
      <c r="BV64" s="30">
        <f>BV65+BV66</f>
        <v>7</v>
      </c>
      <c r="BW64" s="30"/>
      <c r="BX64" s="30">
        <f>BX65+BX66</f>
        <v>1</v>
      </c>
      <c r="BY64" s="158">
        <f>SUM(CB64:CD64)</f>
        <v>70</v>
      </c>
      <c r="BZ64" s="158"/>
      <c r="CA64" s="158"/>
      <c r="CB64" s="30">
        <f>CB65+CB66</f>
        <v>27</v>
      </c>
      <c r="CC64" s="30"/>
      <c r="CD64" s="30">
        <f>CD65+CD66</f>
        <v>43</v>
      </c>
      <c r="CE64" s="30">
        <f>SUM(CF64:CH64)</f>
        <v>18</v>
      </c>
      <c r="CF64" s="29">
        <f>SUM(CF65:CF66)</f>
        <v>5</v>
      </c>
      <c r="CG64" s="29"/>
      <c r="CH64" s="29">
        <f>SUM(CH65:CH66)</f>
        <v>13</v>
      </c>
    </row>
    <row r="65" spans="1:86" ht="26.25" customHeight="1" x14ac:dyDescent="0.15">
      <c r="A65" s="147" t="s">
        <v>12</v>
      </c>
      <c r="B65" s="147"/>
      <c r="C65" s="147"/>
      <c r="D65" s="148"/>
      <c r="E65" s="158">
        <f>SUM(H65:J65)</f>
        <v>108</v>
      </c>
      <c r="F65" s="158"/>
      <c r="G65" s="158"/>
      <c r="H65" s="35">
        <v>50</v>
      </c>
      <c r="I65" s="36"/>
      <c r="J65" s="37">
        <f>53+5</f>
        <v>58</v>
      </c>
      <c r="K65" s="158">
        <f>SUM(N65:P65)</f>
        <v>40</v>
      </c>
      <c r="L65" s="158"/>
      <c r="M65" s="158"/>
      <c r="N65" s="35">
        <v>16</v>
      </c>
      <c r="O65" s="36"/>
      <c r="P65" s="37">
        <f>22+2</f>
        <v>24</v>
      </c>
      <c r="Q65" s="158">
        <f>SUM(T65:V65)</f>
        <v>3</v>
      </c>
      <c r="R65" s="158"/>
      <c r="S65" s="158"/>
      <c r="T65" s="35">
        <v>3</v>
      </c>
      <c r="U65" s="36"/>
      <c r="V65" s="37">
        <v>0</v>
      </c>
      <c r="W65" s="158">
        <f>SUM(Z65:AB65)</f>
        <v>62</v>
      </c>
      <c r="X65" s="158"/>
      <c r="Y65" s="158"/>
      <c r="Z65" s="35">
        <v>30</v>
      </c>
      <c r="AA65" s="36"/>
      <c r="AB65" s="37">
        <f>31+1</f>
        <v>32</v>
      </c>
      <c r="AC65" s="158">
        <f>SUM(AF65:AH65)</f>
        <v>3</v>
      </c>
      <c r="AD65" s="158"/>
      <c r="AE65" s="158"/>
      <c r="AF65" s="35">
        <v>1</v>
      </c>
      <c r="AG65" s="36"/>
      <c r="AH65" s="37">
        <v>2</v>
      </c>
      <c r="AI65" s="158">
        <f>SUM(AL65:AN65)</f>
        <v>0</v>
      </c>
      <c r="AJ65" s="158"/>
      <c r="AK65" s="158"/>
      <c r="AL65" s="35">
        <v>0</v>
      </c>
      <c r="AM65" s="36"/>
      <c r="AN65" s="37">
        <v>0</v>
      </c>
      <c r="AO65" s="158">
        <f>SUM(AR65:AT65)</f>
        <v>62</v>
      </c>
      <c r="AP65" s="158"/>
      <c r="AQ65" s="158"/>
      <c r="AR65" s="38">
        <f>SUM(AX65,BD65,BJ65,BP65)</f>
        <v>30</v>
      </c>
      <c r="AS65" s="36"/>
      <c r="AT65" s="37">
        <f>SUM(AZ65,BF65,BL65,BR65)</f>
        <v>32</v>
      </c>
      <c r="AU65" s="158">
        <f>SUM(AX65:AZ65)</f>
        <v>0</v>
      </c>
      <c r="AV65" s="158"/>
      <c r="AW65" s="158"/>
      <c r="AX65" s="35">
        <v>0</v>
      </c>
      <c r="AY65" s="36"/>
      <c r="AZ65" s="37">
        <v>0</v>
      </c>
      <c r="BA65" s="158">
        <f>SUM(BD65:BF65)</f>
        <v>41</v>
      </c>
      <c r="BB65" s="158"/>
      <c r="BC65" s="158"/>
      <c r="BD65" s="35">
        <v>24</v>
      </c>
      <c r="BE65" s="36"/>
      <c r="BF65" s="37">
        <f>16+1</f>
        <v>17</v>
      </c>
      <c r="BG65" s="158">
        <f>SUM(BJ65:BL65)</f>
        <v>19</v>
      </c>
      <c r="BH65" s="158"/>
      <c r="BI65" s="158"/>
      <c r="BJ65" s="35">
        <v>4</v>
      </c>
      <c r="BK65" s="36"/>
      <c r="BL65" s="37">
        <v>15</v>
      </c>
      <c r="BM65" s="158">
        <f>SUM(BP65:BR65)</f>
        <v>2</v>
      </c>
      <c r="BN65" s="158"/>
      <c r="BO65" s="158"/>
      <c r="BP65" s="35">
        <v>2</v>
      </c>
      <c r="BQ65" s="36"/>
      <c r="BR65" s="37">
        <v>0</v>
      </c>
      <c r="BS65" s="158">
        <f>SUM(BV65:BX65)</f>
        <v>7</v>
      </c>
      <c r="BT65" s="158"/>
      <c r="BU65" s="158"/>
      <c r="BV65" s="35">
        <v>6</v>
      </c>
      <c r="BW65" s="36"/>
      <c r="BX65" s="37">
        <v>1</v>
      </c>
      <c r="BY65" s="158">
        <f>SUM(CB65:CD65)</f>
        <v>55</v>
      </c>
      <c r="BZ65" s="158"/>
      <c r="CA65" s="158"/>
      <c r="CB65" s="35">
        <v>24</v>
      </c>
      <c r="CC65" s="36"/>
      <c r="CD65" s="37">
        <f>30+1</f>
        <v>31</v>
      </c>
      <c r="CE65" s="30">
        <f>SUM(CF65:CH65)</f>
        <v>14</v>
      </c>
      <c r="CF65" s="39">
        <v>4</v>
      </c>
      <c r="CG65" s="40"/>
      <c r="CH65" s="41">
        <f>9+1</f>
        <v>10</v>
      </c>
    </row>
    <row r="66" spans="1:86" ht="26.25" customHeight="1" thickBot="1" x14ac:dyDescent="0.2">
      <c r="A66" s="147" t="s">
        <v>13</v>
      </c>
      <c r="B66" s="147"/>
      <c r="C66" s="147"/>
      <c r="D66" s="148"/>
      <c r="E66" s="158">
        <f>SUM(H66:J66)</f>
        <v>57</v>
      </c>
      <c r="F66" s="158"/>
      <c r="G66" s="158"/>
      <c r="H66" s="42">
        <v>26</v>
      </c>
      <c r="I66" s="30"/>
      <c r="J66" s="43">
        <f>26+5</f>
        <v>31</v>
      </c>
      <c r="K66" s="158">
        <f>SUM(N66:P66)</f>
        <v>36</v>
      </c>
      <c r="L66" s="158"/>
      <c r="M66" s="158"/>
      <c r="N66" s="42">
        <v>18</v>
      </c>
      <c r="O66" s="30"/>
      <c r="P66" s="43">
        <f>17+1</f>
        <v>18</v>
      </c>
      <c r="Q66" s="158">
        <f>SUM(T66:V66)</f>
        <v>3</v>
      </c>
      <c r="R66" s="158"/>
      <c r="S66" s="158"/>
      <c r="T66" s="42">
        <v>3</v>
      </c>
      <c r="U66" s="30"/>
      <c r="V66" s="43">
        <f>0</f>
        <v>0</v>
      </c>
      <c r="W66" s="158">
        <f>SUM(Z66:AB66)</f>
        <v>16</v>
      </c>
      <c r="X66" s="158"/>
      <c r="Y66" s="158"/>
      <c r="Z66" s="42">
        <v>4</v>
      </c>
      <c r="AA66" s="30"/>
      <c r="AB66" s="43">
        <f>9+3</f>
        <v>12</v>
      </c>
      <c r="AC66" s="158">
        <f>SUM(AF66:AH66)</f>
        <v>2</v>
      </c>
      <c r="AD66" s="158"/>
      <c r="AE66" s="158"/>
      <c r="AF66" s="42">
        <v>1</v>
      </c>
      <c r="AG66" s="30"/>
      <c r="AH66" s="43">
        <v>1</v>
      </c>
      <c r="AI66" s="158">
        <f>SUM(AL66:AN66)</f>
        <v>0</v>
      </c>
      <c r="AJ66" s="158"/>
      <c r="AK66" s="158"/>
      <c r="AL66" s="42">
        <v>0</v>
      </c>
      <c r="AM66" s="30"/>
      <c r="AN66" s="43">
        <v>0</v>
      </c>
      <c r="AO66" s="158">
        <f>SUM(AR66:AT66)</f>
        <v>16</v>
      </c>
      <c r="AP66" s="158"/>
      <c r="AQ66" s="158"/>
      <c r="AR66" s="44">
        <f>SUM(AX66,BD66,BJ66,BP66)</f>
        <v>4</v>
      </c>
      <c r="AS66" s="30"/>
      <c r="AT66" s="43">
        <f>SUM(AZ66,BF66,BL66,BR66)</f>
        <v>12</v>
      </c>
      <c r="AU66" s="158">
        <f>SUM(AX66:AZ66)</f>
        <v>0</v>
      </c>
      <c r="AV66" s="158"/>
      <c r="AW66" s="158"/>
      <c r="AX66" s="42">
        <v>0</v>
      </c>
      <c r="AY66" s="30"/>
      <c r="AZ66" s="43">
        <v>0</v>
      </c>
      <c r="BA66" s="158">
        <f>SUM(BD66:BF66)</f>
        <v>12</v>
      </c>
      <c r="BB66" s="158"/>
      <c r="BC66" s="158"/>
      <c r="BD66" s="42">
        <v>4</v>
      </c>
      <c r="BE66" s="30"/>
      <c r="BF66" s="43">
        <f>6+2</f>
        <v>8</v>
      </c>
      <c r="BG66" s="158">
        <f>SUM(BJ66:BL66)</f>
        <v>4</v>
      </c>
      <c r="BH66" s="158"/>
      <c r="BI66" s="158"/>
      <c r="BJ66" s="42">
        <v>0</v>
      </c>
      <c r="BK66" s="30"/>
      <c r="BL66" s="43">
        <f>3+1</f>
        <v>4</v>
      </c>
      <c r="BM66" s="158">
        <f>SUM(BP66:BR66)</f>
        <v>0</v>
      </c>
      <c r="BN66" s="158"/>
      <c r="BO66" s="158"/>
      <c r="BP66" s="42">
        <v>0</v>
      </c>
      <c r="BQ66" s="30"/>
      <c r="BR66" s="43">
        <v>0</v>
      </c>
      <c r="BS66" s="158">
        <f>SUM(BV66:BX66)</f>
        <v>1</v>
      </c>
      <c r="BT66" s="158"/>
      <c r="BU66" s="158"/>
      <c r="BV66" s="42">
        <v>1</v>
      </c>
      <c r="BW66" s="30"/>
      <c r="BX66" s="43">
        <v>0</v>
      </c>
      <c r="BY66" s="158">
        <f>SUM(CB66:CD66)</f>
        <v>15</v>
      </c>
      <c r="BZ66" s="158"/>
      <c r="CA66" s="158"/>
      <c r="CB66" s="42">
        <v>3</v>
      </c>
      <c r="CC66" s="30"/>
      <c r="CD66" s="43">
        <f>9+3</f>
        <v>12</v>
      </c>
      <c r="CE66" s="30">
        <f>SUM(CF66:CH66)</f>
        <v>4</v>
      </c>
      <c r="CF66" s="45">
        <v>1</v>
      </c>
      <c r="CG66" s="33"/>
      <c r="CH66" s="46">
        <f>1+2</f>
        <v>3</v>
      </c>
    </row>
    <row r="67" spans="1:86" ht="26.25" customHeight="1" x14ac:dyDescent="0.15">
      <c r="A67" s="147"/>
      <c r="B67" s="147"/>
      <c r="C67" s="147"/>
      <c r="D67" s="148"/>
      <c r="E67" s="158"/>
      <c r="F67" s="158"/>
      <c r="G67" s="158"/>
      <c r="H67" s="42"/>
      <c r="I67" s="30"/>
      <c r="J67" s="43"/>
      <c r="K67" s="158"/>
      <c r="L67" s="158"/>
      <c r="M67" s="158"/>
      <c r="N67" s="42"/>
      <c r="O67" s="30"/>
      <c r="P67" s="43"/>
      <c r="Q67" s="158"/>
      <c r="R67" s="158"/>
      <c r="S67" s="158"/>
      <c r="T67" s="42"/>
      <c r="U67" s="30"/>
      <c r="V67" s="43"/>
      <c r="W67" s="158"/>
      <c r="X67" s="158"/>
      <c r="Y67" s="158"/>
      <c r="Z67" s="42"/>
      <c r="AA67" s="30"/>
      <c r="AB67" s="43"/>
      <c r="AC67" s="158"/>
      <c r="AD67" s="158"/>
      <c r="AE67" s="158"/>
      <c r="AF67" s="42"/>
      <c r="AG67" s="30"/>
      <c r="AH67" s="43"/>
      <c r="AI67" s="158"/>
      <c r="AJ67" s="158"/>
      <c r="AK67" s="158"/>
      <c r="AL67" s="42"/>
      <c r="AM67" s="30"/>
      <c r="AN67" s="43"/>
      <c r="AO67" s="158"/>
      <c r="AP67" s="158"/>
      <c r="AQ67" s="158"/>
      <c r="AR67" s="44"/>
      <c r="AS67" s="30"/>
      <c r="AT67" s="43"/>
      <c r="AU67" s="158"/>
      <c r="AV67" s="158"/>
      <c r="AW67" s="158"/>
      <c r="AX67" s="42"/>
      <c r="AY67" s="30"/>
      <c r="AZ67" s="43"/>
      <c r="BA67" s="158"/>
      <c r="BB67" s="158"/>
      <c r="BC67" s="158"/>
      <c r="BD67" s="42"/>
      <c r="BE67" s="30"/>
      <c r="BF67" s="43"/>
      <c r="BG67" s="158"/>
      <c r="BH67" s="158"/>
      <c r="BI67" s="158"/>
      <c r="BJ67" s="42"/>
      <c r="BK67" s="30"/>
      <c r="BL67" s="43"/>
      <c r="BM67" s="158"/>
      <c r="BN67" s="158"/>
      <c r="BO67" s="158"/>
      <c r="BP67" s="42"/>
      <c r="BQ67" s="30"/>
      <c r="BR67" s="43"/>
      <c r="BS67" s="158"/>
      <c r="BT67" s="158"/>
      <c r="BU67" s="158"/>
      <c r="BV67" s="42"/>
      <c r="BW67" s="30"/>
      <c r="BX67" s="43"/>
      <c r="BY67" s="158"/>
      <c r="BZ67" s="158"/>
      <c r="CA67" s="158"/>
      <c r="CB67" s="42"/>
      <c r="CC67" s="30"/>
      <c r="CD67" s="43"/>
      <c r="CE67" s="30"/>
      <c r="CF67" s="29"/>
      <c r="CG67" s="29"/>
      <c r="CH67" s="29"/>
    </row>
    <row r="68" spans="1:86" s="48" customFormat="1" ht="26.25" customHeight="1" thickBot="1" x14ac:dyDescent="0.2">
      <c r="A68" s="147" t="s">
        <v>29</v>
      </c>
      <c r="B68" s="147"/>
      <c r="C68" s="147"/>
      <c r="D68" s="148"/>
      <c r="E68" s="158">
        <f>SUM(H68:J68)</f>
        <v>122</v>
      </c>
      <c r="F68" s="158"/>
      <c r="G68" s="158"/>
      <c r="H68" s="30">
        <f t="shared" ref="H68:J68" si="14">H69+H70</f>
        <v>50</v>
      </c>
      <c r="I68" s="30">
        <f t="shared" si="14"/>
        <v>0</v>
      </c>
      <c r="J68" s="30">
        <f t="shared" si="14"/>
        <v>72</v>
      </c>
      <c r="K68" s="158">
        <f>K69+K70</f>
        <v>59</v>
      </c>
      <c r="L68" s="158">
        <f t="shared" ref="L68:M68" si="15">L69+L70</f>
        <v>0</v>
      </c>
      <c r="M68" s="158">
        <f t="shared" si="15"/>
        <v>0</v>
      </c>
      <c r="N68" s="30">
        <f>SUM(N69:N70)</f>
        <v>30</v>
      </c>
      <c r="O68" s="30">
        <f>SUM(O69:O70)</f>
        <v>0</v>
      </c>
      <c r="P68" s="30">
        <f>SUM(P69:P70)</f>
        <v>29</v>
      </c>
      <c r="Q68" s="158">
        <f>SUM(T68:V68)</f>
        <v>2</v>
      </c>
      <c r="R68" s="158"/>
      <c r="S68" s="158"/>
      <c r="T68" s="30">
        <f>SUM(T69:T70)</f>
        <v>1</v>
      </c>
      <c r="U68" s="30">
        <f>SUM(U69:U70)</f>
        <v>0</v>
      </c>
      <c r="V68" s="30">
        <f>SUM(V69:V70)</f>
        <v>1</v>
      </c>
      <c r="W68" s="158">
        <f>SUM(Z68:AB68)</f>
        <v>52</v>
      </c>
      <c r="X68" s="158"/>
      <c r="Y68" s="158"/>
      <c r="Z68" s="30">
        <f>SUM(Z69:Z70)</f>
        <v>18</v>
      </c>
      <c r="AA68" s="30">
        <f>SUM(AA69:AA70)</f>
        <v>0</v>
      </c>
      <c r="AB68" s="30">
        <f>SUM(AB69:AB70)</f>
        <v>34</v>
      </c>
      <c r="AC68" s="158">
        <f>SUM(AF68:AH68)</f>
        <v>9</v>
      </c>
      <c r="AD68" s="158"/>
      <c r="AE68" s="158"/>
      <c r="AF68" s="30">
        <f>AF69+AF70</f>
        <v>1</v>
      </c>
      <c r="AG68" s="30">
        <f>SUM(AG69:AG70)</f>
        <v>0</v>
      </c>
      <c r="AH68" s="30">
        <f>SUM(AH69:AH70)</f>
        <v>8</v>
      </c>
      <c r="AI68" s="158">
        <f>SUM(AL68:AN68)</f>
        <v>0</v>
      </c>
      <c r="AJ68" s="158"/>
      <c r="AK68" s="158"/>
      <c r="AL68" s="30">
        <f>AL69+AL70</f>
        <v>0</v>
      </c>
      <c r="AM68" s="30">
        <f>SUM(AM69:AM70)</f>
        <v>0</v>
      </c>
      <c r="AN68" s="30">
        <f>AN69+AN70</f>
        <v>0</v>
      </c>
      <c r="AO68" s="158">
        <f>SUM(AR68:AT68)</f>
        <v>52</v>
      </c>
      <c r="AP68" s="158"/>
      <c r="AQ68" s="158"/>
      <c r="AR68" s="30">
        <f>AR69+AR70</f>
        <v>18</v>
      </c>
      <c r="AS68" s="30">
        <f>AS69+AS70</f>
        <v>0</v>
      </c>
      <c r="AT68" s="30">
        <f>AT69+AT70</f>
        <v>34</v>
      </c>
      <c r="AU68" s="158">
        <f>SUM(AX68:AZ68)</f>
        <v>1</v>
      </c>
      <c r="AV68" s="158"/>
      <c r="AW68" s="158"/>
      <c r="AX68" s="30">
        <f>SUM(AX69:AX70)</f>
        <v>0</v>
      </c>
      <c r="AY68" s="30">
        <f>SUM(AY69:AY70)</f>
        <v>0</v>
      </c>
      <c r="AZ68" s="30">
        <f>SUM(AZ69:AZ70)</f>
        <v>1</v>
      </c>
      <c r="BA68" s="158">
        <f>SUM(BD68:BF68)</f>
        <v>32</v>
      </c>
      <c r="BB68" s="158"/>
      <c r="BC68" s="158"/>
      <c r="BD68" s="30">
        <f>BD69+BD70</f>
        <v>12</v>
      </c>
      <c r="BE68" s="30"/>
      <c r="BF68" s="30">
        <f>BF69+BF70</f>
        <v>20</v>
      </c>
      <c r="BG68" s="158">
        <f>SUM(BJ68:BL68)</f>
        <v>18</v>
      </c>
      <c r="BH68" s="158"/>
      <c r="BI68" s="158"/>
      <c r="BJ68" s="30">
        <f>BJ69+BJ70</f>
        <v>5</v>
      </c>
      <c r="BK68" s="30"/>
      <c r="BL68" s="30">
        <f>BL69+BL70</f>
        <v>13</v>
      </c>
      <c r="BM68" s="158">
        <f>SUM(BP68:BR68)</f>
        <v>1</v>
      </c>
      <c r="BN68" s="158"/>
      <c r="BO68" s="158"/>
      <c r="BP68" s="30">
        <f>BP69+BP70</f>
        <v>1</v>
      </c>
      <c r="BQ68" s="30">
        <f>BQ69+BQ70</f>
        <v>0</v>
      </c>
      <c r="BR68" s="30">
        <f>BR69+BR70</f>
        <v>0</v>
      </c>
      <c r="BS68" s="158">
        <f>SUM(BV68:BX68)</f>
        <v>4</v>
      </c>
      <c r="BT68" s="158"/>
      <c r="BU68" s="158"/>
      <c r="BV68" s="30">
        <f>BV69+BV70</f>
        <v>2</v>
      </c>
      <c r="BW68" s="30"/>
      <c r="BX68" s="30">
        <f>BX69+BX70</f>
        <v>2</v>
      </c>
      <c r="BY68" s="158">
        <f>SUM(CB68:CD68)</f>
        <v>48</v>
      </c>
      <c r="BZ68" s="158"/>
      <c r="CA68" s="158"/>
      <c r="CB68" s="30">
        <f>CB69+CB70</f>
        <v>16</v>
      </c>
      <c r="CC68" s="30"/>
      <c r="CD68" s="30">
        <f>CD69+CD70</f>
        <v>32</v>
      </c>
      <c r="CE68" s="30">
        <f>SUM(CF68:CH68)</f>
        <v>9</v>
      </c>
      <c r="CF68" s="47">
        <f>SUM(CF69:CF70)</f>
        <v>3</v>
      </c>
      <c r="CG68" s="47"/>
      <c r="CH68" s="47">
        <f>SUM(CH69:CH70)</f>
        <v>6</v>
      </c>
    </row>
    <row r="69" spans="1:86" s="48" customFormat="1" ht="26.25" customHeight="1" x14ac:dyDescent="0.15">
      <c r="A69" s="147" t="s">
        <v>12</v>
      </c>
      <c r="B69" s="147"/>
      <c r="C69" s="147"/>
      <c r="D69" s="148"/>
      <c r="E69" s="158">
        <f>SUM(H69:J69)</f>
        <v>80</v>
      </c>
      <c r="F69" s="158"/>
      <c r="G69" s="158"/>
      <c r="H69" s="35">
        <v>34</v>
      </c>
      <c r="I69" s="36"/>
      <c r="J69" s="37">
        <v>46</v>
      </c>
      <c r="K69" s="158">
        <f>SUM(N69:P69)</f>
        <v>35</v>
      </c>
      <c r="L69" s="158"/>
      <c r="M69" s="158"/>
      <c r="N69" s="35">
        <f>7+10</f>
        <v>17</v>
      </c>
      <c r="O69" s="36"/>
      <c r="P69" s="37">
        <v>18</v>
      </c>
      <c r="Q69" s="158">
        <f>SUM(T69:V69)</f>
        <v>2</v>
      </c>
      <c r="R69" s="158"/>
      <c r="S69" s="158"/>
      <c r="T69" s="35">
        <v>1</v>
      </c>
      <c r="U69" s="36"/>
      <c r="V69" s="37">
        <v>1</v>
      </c>
      <c r="W69" s="158">
        <f>SUM(Z69:AB69)</f>
        <v>37</v>
      </c>
      <c r="X69" s="158"/>
      <c r="Y69" s="158"/>
      <c r="Z69" s="35">
        <v>15</v>
      </c>
      <c r="AA69" s="36"/>
      <c r="AB69" s="37">
        <v>22</v>
      </c>
      <c r="AC69" s="158">
        <f>SUM(AF69:AH69)</f>
        <v>6</v>
      </c>
      <c r="AD69" s="158"/>
      <c r="AE69" s="158"/>
      <c r="AF69" s="35">
        <v>1</v>
      </c>
      <c r="AG69" s="36"/>
      <c r="AH69" s="37">
        <v>5</v>
      </c>
      <c r="AI69" s="158">
        <f>SUM(AL69:AN69)</f>
        <v>0</v>
      </c>
      <c r="AJ69" s="158"/>
      <c r="AK69" s="158"/>
      <c r="AL69" s="35">
        <v>0</v>
      </c>
      <c r="AM69" s="36"/>
      <c r="AN69" s="37">
        <v>0</v>
      </c>
      <c r="AO69" s="158">
        <f>SUM(AR69:AT69)</f>
        <v>37</v>
      </c>
      <c r="AP69" s="158"/>
      <c r="AQ69" s="158"/>
      <c r="AR69" s="38">
        <f>SUM(AX69,BD69,BJ69,BP69)</f>
        <v>15</v>
      </c>
      <c r="AS69" s="36"/>
      <c r="AT69" s="37">
        <f>SUM(AZ69,BF69,BL69,BR69)</f>
        <v>22</v>
      </c>
      <c r="AU69" s="158">
        <f>SUM(AX69:AZ69)</f>
        <v>1</v>
      </c>
      <c r="AV69" s="158"/>
      <c r="AW69" s="158"/>
      <c r="AX69" s="35">
        <v>0</v>
      </c>
      <c r="AY69" s="36"/>
      <c r="AZ69" s="37">
        <v>1</v>
      </c>
      <c r="BA69" s="158">
        <f>SUM(BD69:BF69)</f>
        <v>27</v>
      </c>
      <c r="BB69" s="158"/>
      <c r="BC69" s="158"/>
      <c r="BD69" s="35">
        <v>12</v>
      </c>
      <c r="BE69" s="36"/>
      <c r="BF69" s="37">
        <v>15</v>
      </c>
      <c r="BG69" s="158">
        <f>SUM(BJ69:BL69)</f>
        <v>8</v>
      </c>
      <c r="BH69" s="158"/>
      <c r="BI69" s="158"/>
      <c r="BJ69" s="35">
        <v>2</v>
      </c>
      <c r="BK69" s="36"/>
      <c r="BL69" s="37">
        <v>6</v>
      </c>
      <c r="BM69" s="158">
        <f>SUM(BP69:BR69)</f>
        <v>1</v>
      </c>
      <c r="BN69" s="158"/>
      <c r="BO69" s="158"/>
      <c r="BP69" s="35">
        <v>1</v>
      </c>
      <c r="BQ69" s="36"/>
      <c r="BR69" s="37">
        <v>0</v>
      </c>
      <c r="BS69" s="158">
        <f>SUM(BV69:BX69)</f>
        <v>2</v>
      </c>
      <c r="BT69" s="158"/>
      <c r="BU69" s="158"/>
      <c r="BV69" s="35">
        <v>2</v>
      </c>
      <c r="BW69" s="36"/>
      <c r="BX69" s="37">
        <v>0</v>
      </c>
      <c r="BY69" s="158">
        <f>SUM(CB69:CD69)</f>
        <v>35</v>
      </c>
      <c r="BZ69" s="158"/>
      <c r="CA69" s="158"/>
      <c r="CB69" s="35">
        <v>13</v>
      </c>
      <c r="CC69" s="36"/>
      <c r="CD69" s="37">
        <v>22</v>
      </c>
      <c r="CE69" s="30">
        <f>SUM(CF69:CH69)</f>
        <v>7</v>
      </c>
      <c r="CF69" s="49">
        <v>3</v>
      </c>
      <c r="CG69" s="50"/>
      <c r="CH69" s="51">
        <v>4</v>
      </c>
    </row>
    <row r="70" spans="1:86" s="48" customFormat="1" ht="26.25" customHeight="1" thickBot="1" x14ac:dyDescent="0.2">
      <c r="A70" s="147" t="s">
        <v>13</v>
      </c>
      <c r="B70" s="147"/>
      <c r="C70" s="147"/>
      <c r="D70" s="148"/>
      <c r="E70" s="158">
        <f>SUM(H70:J70)</f>
        <v>42</v>
      </c>
      <c r="F70" s="158"/>
      <c r="G70" s="158"/>
      <c r="H70" s="42">
        <v>16</v>
      </c>
      <c r="I70" s="30"/>
      <c r="J70" s="43">
        <v>26</v>
      </c>
      <c r="K70" s="158">
        <f>SUM(N70:P70)</f>
        <v>24</v>
      </c>
      <c r="L70" s="158"/>
      <c r="M70" s="158"/>
      <c r="N70" s="42">
        <f>9+4</f>
        <v>13</v>
      </c>
      <c r="O70" s="30"/>
      <c r="P70" s="43">
        <f>8+3</f>
        <v>11</v>
      </c>
      <c r="Q70" s="158">
        <f>SUM(T70:V70)</f>
        <v>0</v>
      </c>
      <c r="R70" s="158"/>
      <c r="S70" s="158"/>
      <c r="T70" s="42">
        <v>0</v>
      </c>
      <c r="U70" s="30"/>
      <c r="V70" s="43">
        <f>0</f>
        <v>0</v>
      </c>
      <c r="W70" s="158">
        <f>SUM(Z70:AB70)</f>
        <v>15</v>
      </c>
      <c r="X70" s="158"/>
      <c r="Y70" s="158"/>
      <c r="Z70" s="42">
        <v>3</v>
      </c>
      <c r="AA70" s="30"/>
      <c r="AB70" s="43">
        <v>12</v>
      </c>
      <c r="AC70" s="158">
        <f>SUM(AF70:AH70)</f>
        <v>3</v>
      </c>
      <c r="AD70" s="158"/>
      <c r="AE70" s="158"/>
      <c r="AF70" s="42">
        <v>0</v>
      </c>
      <c r="AG70" s="30"/>
      <c r="AH70" s="43">
        <v>3</v>
      </c>
      <c r="AI70" s="158">
        <f>SUM(AL70:AN70)</f>
        <v>0</v>
      </c>
      <c r="AJ70" s="158"/>
      <c r="AK70" s="158"/>
      <c r="AL70" s="42">
        <v>0</v>
      </c>
      <c r="AM70" s="30"/>
      <c r="AN70" s="43">
        <v>0</v>
      </c>
      <c r="AO70" s="158">
        <f>SUM(AR70:AT70)</f>
        <v>15</v>
      </c>
      <c r="AP70" s="158"/>
      <c r="AQ70" s="158"/>
      <c r="AR70" s="44">
        <f>SUM(AX70,BD70,BJ70,BP70)</f>
        <v>3</v>
      </c>
      <c r="AS70" s="30"/>
      <c r="AT70" s="43">
        <f>SUM(AZ70,BF70,BL70,BR70)</f>
        <v>12</v>
      </c>
      <c r="AU70" s="158">
        <f>SUM(AX70:AZ70)</f>
        <v>0</v>
      </c>
      <c r="AV70" s="158"/>
      <c r="AW70" s="158"/>
      <c r="AX70" s="42">
        <v>0</v>
      </c>
      <c r="AY70" s="30"/>
      <c r="AZ70" s="43">
        <v>0</v>
      </c>
      <c r="BA70" s="158">
        <f>SUM(BD70:BF70)</f>
        <v>5</v>
      </c>
      <c r="BB70" s="158"/>
      <c r="BC70" s="158"/>
      <c r="BD70" s="42">
        <v>0</v>
      </c>
      <c r="BE70" s="30"/>
      <c r="BF70" s="43">
        <v>5</v>
      </c>
      <c r="BG70" s="158">
        <f>SUM(BJ70:BL70)</f>
        <v>10</v>
      </c>
      <c r="BH70" s="158"/>
      <c r="BI70" s="158"/>
      <c r="BJ70" s="42">
        <v>3</v>
      </c>
      <c r="BK70" s="30"/>
      <c r="BL70" s="43">
        <v>7</v>
      </c>
      <c r="BM70" s="158">
        <f>SUM(BP70:BR70)</f>
        <v>0</v>
      </c>
      <c r="BN70" s="158"/>
      <c r="BO70" s="158"/>
      <c r="BP70" s="42">
        <v>0</v>
      </c>
      <c r="BQ70" s="30"/>
      <c r="BR70" s="43">
        <v>0</v>
      </c>
      <c r="BS70" s="158">
        <f>SUM(BV70:BX70)</f>
        <v>2</v>
      </c>
      <c r="BT70" s="158"/>
      <c r="BU70" s="158"/>
      <c r="BV70" s="42">
        <v>0</v>
      </c>
      <c r="BW70" s="30"/>
      <c r="BX70" s="43">
        <v>2</v>
      </c>
      <c r="BY70" s="158">
        <f>SUM(CB70:CD70)</f>
        <v>13</v>
      </c>
      <c r="BZ70" s="158"/>
      <c r="CA70" s="158"/>
      <c r="CB70" s="42">
        <v>3</v>
      </c>
      <c r="CC70" s="30"/>
      <c r="CD70" s="43">
        <v>10</v>
      </c>
      <c r="CE70" s="30">
        <f>SUM(CF70:CH70)</f>
        <v>2</v>
      </c>
      <c r="CF70" s="52">
        <v>0</v>
      </c>
      <c r="CG70" s="53"/>
      <c r="CH70" s="54">
        <v>2</v>
      </c>
    </row>
    <row r="71" spans="1:86" ht="25.5" hidden="1" customHeight="1" thickBot="1" x14ac:dyDescent="0.2">
      <c r="A71" s="159"/>
      <c r="B71" s="159"/>
      <c r="C71" s="159"/>
      <c r="D71" s="160"/>
      <c r="E71" s="161"/>
      <c r="F71" s="161"/>
      <c r="G71" s="161"/>
      <c r="H71" s="33"/>
      <c r="I71" s="33"/>
      <c r="J71" s="33"/>
      <c r="K71" s="161"/>
      <c r="L71" s="161"/>
      <c r="M71" s="161"/>
      <c r="N71" s="33"/>
      <c r="O71" s="33"/>
      <c r="P71" s="33"/>
      <c r="Q71" s="161"/>
      <c r="R71" s="161"/>
      <c r="S71" s="161"/>
      <c r="T71" s="33"/>
      <c r="U71" s="33"/>
      <c r="V71" s="33"/>
      <c r="W71" s="161"/>
      <c r="X71" s="161"/>
      <c r="Y71" s="161"/>
      <c r="Z71" s="33"/>
      <c r="AA71" s="33"/>
      <c r="AB71" s="33"/>
      <c r="AC71" s="161"/>
      <c r="AD71" s="161"/>
      <c r="AE71" s="161"/>
      <c r="AF71" s="33"/>
      <c r="AG71" s="33"/>
      <c r="AH71" s="33"/>
      <c r="AI71" s="161"/>
      <c r="AJ71" s="161"/>
      <c r="AK71" s="161"/>
      <c r="AL71" s="33"/>
      <c r="AM71" s="33"/>
      <c r="AN71" s="33"/>
      <c r="AO71" s="161"/>
      <c r="AP71" s="161"/>
      <c r="AQ71" s="161"/>
      <c r="AR71" s="33"/>
      <c r="AS71" s="33"/>
      <c r="AT71" s="33"/>
      <c r="AU71" s="161"/>
      <c r="AV71" s="161"/>
      <c r="AW71" s="161"/>
      <c r="AX71" s="33"/>
      <c r="AY71" s="33"/>
      <c r="AZ71" s="33"/>
      <c r="BA71" s="161"/>
      <c r="BB71" s="161"/>
      <c r="BC71" s="161"/>
      <c r="BD71" s="33"/>
      <c r="BE71" s="33"/>
      <c r="BF71" s="33"/>
      <c r="BG71" s="161"/>
      <c r="BH71" s="161"/>
      <c r="BI71" s="161"/>
      <c r="BJ71" s="33"/>
      <c r="BK71" s="33"/>
      <c r="BL71" s="33"/>
      <c r="BM71" s="161"/>
      <c r="BN71" s="161"/>
      <c r="BO71" s="161"/>
      <c r="BP71" s="33"/>
      <c r="BQ71" s="33"/>
      <c r="BR71" s="33"/>
      <c r="BS71" s="161"/>
      <c r="BT71" s="161"/>
      <c r="BU71" s="161"/>
      <c r="BV71" s="55"/>
      <c r="BW71" s="55"/>
      <c r="BX71" s="55"/>
      <c r="BY71" s="161"/>
      <c r="BZ71" s="161"/>
      <c r="CA71" s="161"/>
      <c r="CB71" s="33"/>
      <c r="CC71" s="33"/>
      <c r="CD71" s="33"/>
      <c r="CE71" s="33"/>
      <c r="CF71" s="55"/>
      <c r="CG71" s="55"/>
      <c r="CH71" s="55"/>
    </row>
    <row r="72" spans="1:86" ht="21" customHeight="1" x14ac:dyDescent="0.15">
      <c r="A72" s="56" t="s">
        <v>30</v>
      </c>
      <c r="B72" s="57"/>
      <c r="C72" s="57"/>
      <c r="D72" s="57"/>
      <c r="E72" s="58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8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8"/>
      <c r="AD72" s="56"/>
      <c r="AE72" s="56"/>
      <c r="AF72" s="56"/>
      <c r="AG72" s="56"/>
      <c r="AH72" s="56"/>
      <c r="AI72" s="58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9"/>
    </row>
  </sheetData>
  <mergeCells count="849">
    <mergeCell ref="A71:D71"/>
    <mergeCell ref="E71:G71"/>
    <mergeCell ref="K71:M71"/>
    <mergeCell ref="Q71:S71"/>
    <mergeCell ref="W71:Y71"/>
    <mergeCell ref="BM71:BO71"/>
    <mergeCell ref="BS71:BU71"/>
    <mergeCell ref="BY71:CA71"/>
    <mergeCell ref="AC71:AE71"/>
    <mergeCell ref="AI71:AK71"/>
    <mergeCell ref="AO71:AQ71"/>
    <mergeCell ref="AU71:AW71"/>
    <mergeCell ref="BA71:BC71"/>
    <mergeCell ref="BG71:BI71"/>
    <mergeCell ref="BA69:BC69"/>
    <mergeCell ref="BG69:BI69"/>
    <mergeCell ref="BM69:BO69"/>
    <mergeCell ref="BS69:BU69"/>
    <mergeCell ref="BA70:BC70"/>
    <mergeCell ref="BG70:BI70"/>
    <mergeCell ref="BM70:BO70"/>
    <mergeCell ref="BS70:BU70"/>
    <mergeCell ref="BY70:CA70"/>
    <mergeCell ref="A70:D70"/>
    <mergeCell ref="E70:G70"/>
    <mergeCell ref="K70:M70"/>
    <mergeCell ref="Q70:S70"/>
    <mergeCell ref="W70:Y70"/>
    <mergeCell ref="AC70:AE70"/>
    <mergeCell ref="AI70:AK70"/>
    <mergeCell ref="AO70:AQ70"/>
    <mergeCell ref="AU70:AW70"/>
    <mergeCell ref="A68:D68"/>
    <mergeCell ref="E68:G68"/>
    <mergeCell ref="K68:M68"/>
    <mergeCell ref="Q68:S68"/>
    <mergeCell ref="W68:Y68"/>
    <mergeCell ref="BM68:BO68"/>
    <mergeCell ref="BS68:BU68"/>
    <mergeCell ref="BY68:CA68"/>
    <mergeCell ref="A69:D69"/>
    <mergeCell ref="E69:G69"/>
    <mergeCell ref="K69:M69"/>
    <mergeCell ref="Q69:S69"/>
    <mergeCell ref="W69:Y69"/>
    <mergeCell ref="AC69:AE69"/>
    <mergeCell ref="AI69:AK69"/>
    <mergeCell ref="AC68:AE68"/>
    <mergeCell ref="AI68:AK68"/>
    <mergeCell ref="AO68:AQ68"/>
    <mergeCell ref="AU68:AW68"/>
    <mergeCell ref="BA68:BC68"/>
    <mergeCell ref="BG68:BI68"/>
    <mergeCell ref="BY69:CA69"/>
    <mergeCell ref="AO69:AQ69"/>
    <mergeCell ref="AU69:AW69"/>
    <mergeCell ref="BA66:BC66"/>
    <mergeCell ref="BG66:BI66"/>
    <mergeCell ref="BM66:BO66"/>
    <mergeCell ref="BS66:BU66"/>
    <mergeCell ref="BA67:BC67"/>
    <mergeCell ref="BG67:BI67"/>
    <mergeCell ref="BM67:BO67"/>
    <mergeCell ref="BS67:BU67"/>
    <mergeCell ref="BY67:CA67"/>
    <mergeCell ref="A67:D67"/>
    <mergeCell ref="E67:G67"/>
    <mergeCell ref="K67:M67"/>
    <mergeCell ref="Q67:S67"/>
    <mergeCell ref="W67:Y67"/>
    <mergeCell ref="AC67:AE67"/>
    <mergeCell ref="AI67:AK67"/>
    <mergeCell ref="AO67:AQ67"/>
    <mergeCell ref="AU67:AW67"/>
    <mergeCell ref="A65:D65"/>
    <mergeCell ref="E65:G65"/>
    <mergeCell ref="K65:M65"/>
    <mergeCell ref="Q65:S65"/>
    <mergeCell ref="W65:Y65"/>
    <mergeCell ref="BM65:BO65"/>
    <mergeCell ref="BS65:BU65"/>
    <mergeCell ref="BY65:CA65"/>
    <mergeCell ref="A66:D66"/>
    <mergeCell ref="E66:G66"/>
    <mergeCell ref="K66:M66"/>
    <mergeCell ref="Q66:S66"/>
    <mergeCell ref="W66:Y66"/>
    <mergeCell ref="AC66:AE66"/>
    <mergeCell ref="AI66:AK66"/>
    <mergeCell ref="AC65:AE65"/>
    <mergeCell ref="AI65:AK65"/>
    <mergeCell ref="AO65:AQ65"/>
    <mergeCell ref="AU65:AW65"/>
    <mergeCell ref="BA65:BC65"/>
    <mergeCell ref="BG65:BI65"/>
    <mergeCell ref="BY66:CA66"/>
    <mergeCell ref="AO66:AQ66"/>
    <mergeCell ref="AU66:AW66"/>
    <mergeCell ref="BA63:BC63"/>
    <mergeCell ref="BG63:BI63"/>
    <mergeCell ref="BM63:BO63"/>
    <mergeCell ref="BS63:BU63"/>
    <mergeCell ref="BA64:BC64"/>
    <mergeCell ref="BG64:BI64"/>
    <mergeCell ref="BM64:BO64"/>
    <mergeCell ref="BS64:BU64"/>
    <mergeCell ref="BY64:CA64"/>
    <mergeCell ref="A64:D64"/>
    <mergeCell ref="E64:G64"/>
    <mergeCell ref="K64:M64"/>
    <mergeCell ref="Q64:S64"/>
    <mergeCell ref="W64:Y64"/>
    <mergeCell ref="AC64:AE64"/>
    <mergeCell ref="AI64:AK64"/>
    <mergeCell ref="AO64:AQ64"/>
    <mergeCell ref="AU64:AW64"/>
    <mergeCell ref="A62:D62"/>
    <mergeCell ref="E62:G62"/>
    <mergeCell ref="K62:M62"/>
    <mergeCell ref="Q62:S62"/>
    <mergeCell ref="W62:Y62"/>
    <mergeCell ref="BM62:BO62"/>
    <mergeCell ref="BS62:BU62"/>
    <mergeCell ref="BY62:CA62"/>
    <mergeCell ref="A63:D63"/>
    <mergeCell ref="E63:G63"/>
    <mergeCell ref="K63:M63"/>
    <mergeCell ref="Q63:S63"/>
    <mergeCell ref="W63:Y63"/>
    <mergeCell ref="AC63:AE63"/>
    <mergeCell ref="AI63:AK63"/>
    <mergeCell ref="AC62:AE62"/>
    <mergeCell ref="AI62:AK62"/>
    <mergeCell ref="AO62:AQ62"/>
    <mergeCell ref="AU62:AW62"/>
    <mergeCell ref="BA62:BC62"/>
    <mergeCell ref="BG62:BI62"/>
    <mergeCell ref="BY63:CA63"/>
    <mergeCell ref="AO63:AQ63"/>
    <mergeCell ref="AU63:AW63"/>
    <mergeCell ref="BA60:BC60"/>
    <mergeCell ref="BG60:BI60"/>
    <mergeCell ref="BM60:BO60"/>
    <mergeCell ref="BS60:BU60"/>
    <mergeCell ref="BA61:BC61"/>
    <mergeCell ref="BG61:BI61"/>
    <mergeCell ref="BM61:BO61"/>
    <mergeCell ref="BS61:BU61"/>
    <mergeCell ref="BY61:CA61"/>
    <mergeCell ref="A61:D61"/>
    <mergeCell ref="E61:G61"/>
    <mergeCell ref="K61:M61"/>
    <mergeCell ref="Q61:S61"/>
    <mergeCell ref="W61:Y61"/>
    <mergeCell ref="AC61:AE61"/>
    <mergeCell ref="AI61:AK61"/>
    <mergeCell ref="AO61:AQ61"/>
    <mergeCell ref="AU61:AW61"/>
    <mergeCell ref="A59:D59"/>
    <mergeCell ref="E59:G59"/>
    <mergeCell ref="K59:M59"/>
    <mergeCell ref="Q59:S59"/>
    <mergeCell ref="W59:Y59"/>
    <mergeCell ref="BM59:BO59"/>
    <mergeCell ref="BS59:BU59"/>
    <mergeCell ref="BY59:CA59"/>
    <mergeCell ref="A60:D60"/>
    <mergeCell ref="E60:G60"/>
    <mergeCell ref="K60:M60"/>
    <mergeCell ref="Q60:S60"/>
    <mergeCell ref="W60:Y60"/>
    <mergeCell ref="AC60:AE60"/>
    <mergeCell ref="AI60:AK60"/>
    <mergeCell ref="AC59:AE59"/>
    <mergeCell ref="AI59:AK59"/>
    <mergeCell ref="AO59:AQ59"/>
    <mergeCell ref="AU59:AW59"/>
    <mergeCell ref="BA59:BC59"/>
    <mergeCell ref="BG59:BI59"/>
    <mergeCell ref="BY60:CA60"/>
    <mergeCell ref="AO60:AQ60"/>
    <mergeCell ref="AU60:AW60"/>
    <mergeCell ref="BA57:BC57"/>
    <mergeCell ref="BG57:BI57"/>
    <mergeCell ref="BM57:BO57"/>
    <mergeCell ref="BS57:BU57"/>
    <mergeCell ref="BA58:BC58"/>
    <mergeCell ref="BG58:BI58"/>
    <mergeCell ref="BM58:BO58"/>
    <mergeCell ref="BS58:BU58"/>
    <mergeCell ref="BY58:CA58"/>
    <mergeCell ref="A58:D58"/>
    <mergeCell ref="E58:G58"/>
    <mergeCell ref="K58:M58"/>
    <mergeCell ref="Q58:S58"/>
    <mergeCell ref="W58:Y58"/>
    <mergeCell ref="AC58:AE58"/>
    <mergeCell ref="AI58:AK58"/>
    <mergeCell ref="AO58:AQ58"/>
    <mergeCell ref="AU58:AW58"/>
    <mergeCell ref="A56:D56"/>
    <mergeCell ref="E56:G56"/>
    <mergeCell ref="K56:M56"/>
    <mergeCell ref="Q56:S56"/>
    <mergeCell ref="W56:Y56"/>
    <mergeCell ref="BM56:BO56"/>
    <mergeCell ref="BS56:BU56"/>
    <mergeCell ref="BY56:CA56"/>
    <mergeCell ref="A57:D57"/>
    <mergeCell ref="E57:G57"/>
    <mergeCell ref="K57:M57"/>
    <mergeCell ref="Q57:S57"/>
    <mergeCell ref="W57:Y57"/>
    <mergeCell ref="AC57:AE57"/>
    <mergeCell ref="AI57:AK57"/>
    <mergeCell ref="AC56:AE56"/>
    <mergeCell ref="AI56:AK56"/>
    <mergeCell ref="AO56:AQ56"/>
    <mergeCell ref="AU56:AW56"/>
    <mergeCell ref="BA56:BC56"/>
    <mergeCell ref="BG56:BI56"/>
    <mergeCell ref="BY57:CA57"/>
    <mergeCell ref="AO57:AQ57"/>
    <mergeCell ref="AU57:AW57"/>
    <mergeCell ref="BA54:BC54"/>
    <mergeCell ref="BG54:BI54"/>
    <mergeCell ref="BM54:BO54"/>
    <mergeCell ref="BS54:BU54"/>
    <mergeCell ref="BA55:BC55"/>
    <mergeCell ref="BG55:BI55"/>
    <mergeCell ref="BM55:BO55"/>
    <mergeCell ref="BS55:BU55"/>
    <mergeCell ref="BY55:CA55"/>
    <mergeCell ref="A55:D55"/>
    <mergeCell ref="E55:G55"/>
    <mergeCell ref="K55:M55"/>
    <mergeCell ref="Q55:S55"/>
    <mergeCell ref="W55:Y55"/>
    <mergeCell ref="AC55:AE55"/>
    <mergeCell ref="AI55:AK55"/>
    <mergeCell ref="AO55:AQ55"/>
    <mergeCell ref="AU55:AW55"/>
    <mergeCell ref="A53:D53"/>
    <mergeCell ref="E53:G53"/>
    <mergeCell ref="K53:M53"/>
    <mergeCell ref="Q53:S53"/>
    <mergeCell ref="W53:Y53"/>
    <mergeCell ref="BM53:BO53"/>
    <mergeCell ref="BS53:BU53"/>
    <mergeCell ref="BY53:CA53"/>
    <mergeCell ref="A54:D54"/>
    <mergeCell ref="E54:G54"/>
    <mergeCell ref="K54:M54"/>
    <mergeCell ref="Q54:S54"/>
    <mergeCell ref="W54:Y54"/>
    <mergeCell ref="AC54:AE54"/>
    <mergeCell ref="AI54:AK54"/>
    <mergeCell ref="AC53:AE53"/>
    <mergeCell ref="AI53:AK53"/>
    <mergeCell ref="AO53:AQ53"/>
    <mergeCell ref="AU53:AW53"/>
    <mergeCell ref="BA53:BC53"/>
    <mergeCell ref="BG53:BI53"/>
    <mergeCell ref="BY54:CA54"/>
    <mergeCell ref="AO54:AQ54"/>
    <mergeCell ref="AU54:AW54"/>
    <mergeCell ref="BA50:BC50"/>
    <mergeCell ref="BG50:BI50"/>
    <mergeCell ref="BM50:BO50"/>
    <mergeCell ref="BS50:BU50"/>
    <mergeCell ref="BA52:BC52"/>
    <mergeCell ref="BG52:BI52"/>
    <mergeCell ref="BM52:BO52"/>
    <mergeCell ref="BS52:BU52"/>
    <mergeCell ref="BY52:CA52"/>
    <mergeCell ref="A52:D52"/>
    <mergeCell ref="E52:G52"/>
    <mergeCell ref="K52:M52"/>
    <mergeCell ref="Q52:S52"/>
    <mergeCell ref="W52:Y52"/>
    <mergeCell ref="AC52:AE52"/>
    <mergeCell ref="AI52:AK52"/>
    <mergeCell ref="AO52:AQ52"/>
    <mergeCell ref="AU52:AW52"/>
    <mergeCell ref="A49:D49"/>
    <mergeCell ref="E49:G49"/>
    <mergeCell ref="K49:M49"/>
    <mergeCell ref="Q49:S49"/>
    <mergeCell ref="W49:Y49"/>
    <mergeCell ref="BM49:BO49"/>
    <mergeCell ref="BS49:BU49"/>
    <mergeCell ref="BY49:CA49"/>
    <mergeCell ref="A50:D50"/>
    <mergeCell ref="E50:G50"/>
    <mergeCell ref="K50:M50"/>
    <mergeCell ref="Q50:S50"/>
    <mergeCell ref="W50:Y50"/>
    <mergeCell ref="AC50:AE50"/>
    <mergeCell ref="AI50:AK50"/>
    <mergeCell ref="AC49:AE49"/>
    <mergeCell ref="AI49:AK49"/>
    <mergeCell ref="AO49:AQ49"/>
    <mergeCell ref="AU49:AW49"/>
    <mergeCell ref="BA49:BC49"/>
    <mergeCell ref="BG49:BI49"/>
    <mergeCell ref="BY50:CA50"/>
    <mergeCell ref="AO50:AQ50"/>
    <mergeCell ref="AU50:AW50"/>
    <mergeCell ref="BA46:BC46"/>
    <mergeCell ref="BG46:BI46"/>
    <mergeCell ref="BM46:BO46"/>
    <mergeCell ref="BS46:BU46"/>
    <mergeCell ref="BA48:BC48"/>
    <mergeCell ref="BG48:BI48"/>
    <mergeCell ref="BM48:BO48"/>
    <mergeCell ref="BS48:BU48"/>
    <mergeCell ref="BY48:CA48"/>
    <mergeCell ref="A48:D48"/>
    <mergeCell ref="E48:G48"/>
    <mergeCell ref="K48:M48"/>
    <mergeCell ref="Q48:S48"/>
    <mergeCell ref="W48:Y48"/>
    <mergeCell ref="AC48:AE48"/>
    <mergeCell ref="AI48:AK48"/>
    <mergeCell ref="AO48:AQ48"/>
    <mergeCell ref="AU48:AW48"/>
    <mergeCell ref="A45:D45"/>
    <mergeCell ref="E45:G45"/>
    <mergeCell ref="K45:M45"/>
    <mergeCell ref="Q45:S45"/>
    <mergeCell ref="W45:Y45"/>
    <mergeCell ref="BM45:BO45"/>
    <mergeCell ref="BS45:BU45"/>
    <mergeCell ref="BY45:CA45"/>
    <mergeCell ref="A46:D46"/>
    <mergeCell ref="E46:G46"/>
    <mergeCell ref="K46:M46"/>
    <mergeCell ref="Q46:S46"/>
    <mergeCell ref="W46:Y46"/>
    <mergeCell ref="AC46:AE46"/>
    <mergeCell ref="AI46:AK46"/>
    <mergeCell ref="AC45:AE45"/>
    <mergeCell ref="AI45:AK45"/>
    <mergeCell ref="AO45:AQ45"/>
    <mergeCell ref="AU45:AW45"/>
    <mergeCell ref="BA45:BC45"/>
    <mergeCell ref="BG45:BI45"/>
    <mergeCell ref="BY46:CA46"/>
    <mergeCell ref="AO46:AQ46"/>
    <mergeCell ref="AU46:AW46"/>
    <mergeCell ref="BA42:BC42"/>
    <mergeCell ref="BG42:BI42"/>
    <mergeCell ref="BM42:BO42"/>
    <mergeCell ref="BS42:BU42"/>
    <mergeCell ref="BA44:BC44"/>
    <mergeCell ref="BG44:BI44"/>
    <mergeCell ref="BM44:BO44"/>
    <mergeCell ref="BS44:BU44"/>
    <mergeCell ref="BY44:CA44"/>
    <mergeCell ref="A44:D44"/>
    <mergeCell ref="E44:G44"/>
    <mergeCell ref="K44:M44"/>
    <mergeCell ref="Q44:S44"/>
    <mergeCell ref="W44:Y44"/>
    <mergeCell ref="AC44:AE44"/>
    <mergeCell ref="AI44:AK44"/>
    <mergeCell ref="AO44:AQ44"/>
    <mergeCell ref="AU44:AW44"/>
    <mergeCell ref="A41:D41"/>
    <mergeCell ref="E41:G41"/>
    <mergeCell ref="K41:M41"/>
    <mergeCell ref="Q41:S41"/>
    <mergeCell ref="W41:Y41"/>
    <mergeCell ref="BM41:BO41"/>
    <mergeCell ref="BS41:BU41"/>
    <mergeCell ref="BY41:CA41"/>
    <mergeCell ref="A42:D42"/>
    <mergeCell ref="E42:G42"/>
    <mergeCell ref="K42:M42"/>
    <mergeCell ref="Q42:S42"/>
    <mergeCell ref="W42:Y42"/>
    <mergeCell ref="AC42:AE42"/>
    <mergeCell ref="AI42:AK42"/>
    <mergeCell ref="AC41:AE41"/>
    <mergeCell ref="AI41:AK41"/>
    <mergeCell ref="AO41:AQ41"/>
    <mergeCell ref="AU41:AW41"/>
    <mergeCell ref="BA41:BC41"/>
    <mergeCell ref="BG41:BI41"/>
    <mergeCell ref="BY42:CA42"/>
    <mergeCell ref="AO42:AQ42"/>
    <mergeCell ref="AU42:AW42"/>
    <mergeCell ref="BA38:BC38"/>
    <mergeCell ref="BG38:BI38"/>
    <mergeCell ref="BM38:BO38"/>
    <mergeCell ref="BS38:BU38"/>
    <mergeCell ref="BA40:BC40"/>
    <mergeCell ref="BG40:BI40"/>
    <mergeCell ref="BM40:BO40"/>
    <mergeCell ref="BS40:BU40"/>
    <mergeCell ref="BY40:CA40"/>
    <mergeCell ref="A40:D40"/>
    <mergeCell ref="E40:G40"/>
    <mergeCell ref="K40:M40"/>
    <mergeCell ref="Q40:S40"/>
    <mergeCell ref="W40:Y40"/>
    <mergeCell ref="AC40:AE40"/>
    <mergeCell ref="AI40:AK40"/>
    <mergeCell ref="AO40:AQ40"/>
    <mergeCell ref="AU40:AW40"/>
    <mergeCell ref="A37:D37"/>
    <mergeCell ref="E37:G37"/>
    <mergeCell ref="K37:M37"/>
    <mergeCell ref="Q37:S37"/>
    <mergeCell ref="W37:Y37"/>
    <mergeCell ref="BM37:BO37"/>
    <mergeCell ref="BS37:BU37"/>
    <mergeCell ref="BY37:CA37"/>
    <mergeCell ref="A38:D38"/>
    <mergeCell ref="E38:G38"/>
    <mergeCell ref="K38:M38"/>
    <mergeCell ref="Q38:S38"/>
    <mergeCell ref="W38:Y38"/>
    <mergeCell ref="AC38:AE38"/>
    <mergeCell ref="AI38:AK38"/>
    <mergeCell ref="AC37:AE37"/>
    <mergeCell ref="AI37:AK37"/>
    <mergeCell ref="AO37:AQ37"/>
    <mergeCell ref="AU37:AW37"/>
    <mergeCell ref="BA37:BC37"/>
    <mergeCell ref="BG37:BI37"/>
    <mergeCell ref="BY38:CA38"/>
    <mergeCell ref="AO38:AQ38"/>
    <mergeCell ref="AU38:AW38"/>
    <mergeCell ref="BA34:BC34"/>
    <mergeCell ref="BG34:BI34"/>
    <mergeCell ref="BM34:BO34"/>
    <mergeCell ref="BS34:BU34"/>
    <mergeCell ref="BA36:BC36"/>
    <mergeCell ref="BG36:BI36"/>
    <mergeCell ref="BM36:BO36"/>
    <mergeCell ref="BS36:BU36"/>
    <mergeCell ref="BY36:CA36"/>
    <mergeCell ref="A36:D36"/>
    <mergeCell ref="E36:G36"/>
    <mergeCell ref="K36:M36"/>
    <mergeCell ref="Q36:S36"/>
    <mergeCell ref="W36:Y36"/>
    <mergeCell ref="AC36:AE36"/>
    <mergeCell ref="AI36:AK36"/>
    <mergeCell ref="AO36:AQ36"/>
    <mergeCell ref="AU36:AW36"/>
    <mergeCell ref="A33:D33"/>
    <mergeCell ref="E33:G33"/>
    <mergeCell ref="K33:M33"/>
    <mergeCell ref="Q33:S33"/>
    <mergeCell ref="W33:Y33"/>
    <mergeCell ref="BM33:BO33"/>
    <mergeCell ref="BS33:BU33"/>
    <mergeCell ref="BY33:CA33"/>
    <mergeCell ref="A34:D34"/>
    <mergeCell ref="E34:G34"/>
    <mergeCell ref="K34:M34"/>
    <mergeCell ref="Q34:S34"/>
    <mergeCell ref="W34:Y34"/>
    <mergeCell ref="AC34:AE34"/>
    <mergeCell ref="AI34:AK34"/>
    <mergeCell ref="AC33:AE33"/>
    <mergeCell ref="AI33:AK33"/>
    <mergeCell ref="AO33:AQ33"/>
    <mergeCell ref="AU33:AW33"/>
    <mergeCell ref="BA33:BC33"/>
    <mergeCell ref="BG33:BI33"/>
    <mergeCell ref="BY34:CA34"/>
    <mergeCell ref="AO34:AQ34"/>
    <mergeCell ref="AU34:AW34"/>
    <mergeCell ref="BA30:BC30"/>
    <mergeCell ref="BG30:BI30"/>
    <mergeCell ref="BM30:BO30"/>
    <mergeCell ref="BS30:BU30"/>
    <mergeCell ref="BA32:BC32"/>
    <mergeCell ref="BG32:BI32"/>
    <mergeCell ref="BM32:BO32"/>
    <mergeCell ref="BS32:BU32"/>
    <mergeCell ref="BY32:CA32"/>
    <mergeCell ref="A32:D32"/>
    <mergeCell ref="E32:G32"/>
    <mergeCell ref="K32:M32"/>
    <mergeCell ref="Q32:S32"/>
    <mergeCell ref="W32:Y32"/>
    <mergeCell ref="AC32:AE32"/>
    <mergeCell ref="AI32:AK32"/>
    <mergeCell ref="AO32:AQ32"/>
    <mergeCell ref="AU32:AW32"/>
    <mergeCell ref="A29:D29"/>
    <mergeCell ref="E29:G29"/>
    <mergeCell ref="K29:M29"/>
    <mergeCell ref="Q29:S29"/>
    <mergeCell ref="W29:Y29"/>
    <mergeCell ref="BM29:BO29"/>
    <mergeCell ref="BS29:BU29"/>
    <mergeCell ref="BY29:CA29"/>
    <mergeCell ref="A30:D30"/>
    <mergeCell ref="E30:G30"/>
    <mergeCell ref="K30:M30"/>
    <mergeCell ref="Q30:S30"/>
    <mergeCell ref="W30:Y30"/>
    <mergeCell ref="AC30:AE30"/>
    <mergeCell ref="AI30:AK30"/>
    <mergeCell ref="AC29:AE29"/>
    <mergeCell ref="AI29:AK29"/>
    <mergeCell ref="AO29:AQ29"/>
    <mergeCell ref="AU29:AW29"/>
    <mergeCell ref="BA29:BC29"/>
    <mergeCell ref="BG29:BI29"/>
    <mergeCell ref="BY30:CA30"/>
    <mergeCell ref="AO30:AQ30"/>
    <mergeCell ref="AU30:AW30"/>
    <mergeCell ref="BA27:BC27"/>
    <mergeCell ref="BG27:BI27"/>
    <mergeCell ref="BM27:BO27"/>
    <mergeCell ref="BS27:BU27"/>
    <mergeCell ref="BA28:BC28"/>
    <mergeCell ref="BG28:BI28"/>
    <mergeCell ref="BM28:BO28"/>
    <mergeCell ref="BS28:BU28"/>
    <mergeCell ref="BY28:CA28"/>
    <mergeCell ref="A28:D28"/>
    <mergeCell ref="E28:G28"/>
    <mergeCell ref="K28:M28"/>
    <mergeCell ref="Q28:S28"/>
    <mergeCell ref="W28:Y28"/>
    <mergeCell ref="AC28:AE28"/>
    <mergeCell ref="AI28:AK28"/>
    <mergeCell ref="AO28:AQ28"/>
    <mergeCell ref="AU28:AW28"/>
    <mergeCell ref="A26:D26"/>
    <mergeCell ref="E26:G26"/>
    <mergeCell ref="K26:M26"/>
    <mergeCell ref="Q26:S26"/>
    <mergeCell ref="W26:Y26"/>
    <mergeCell ref="BM26:BO26"/>
    <mergeCell ref="BS26:BU26"/>
    <mergeCell ref="BY26:CA26"/>
    <mergeCell ref="A27:D27"/>
    <mergeCell ref="E27:G27"/>
    <mergeCell ref="K27:M27"/>
    <mergeCell ref="Q27:S27"/>
    <mergeCell ref="W27:Y27"/>
    <mergeCell ref="AC27:AE27"/>
    <mergeCell ref="AI27:AK27"/>
    <mergeCell ref="AC26:AE26"/>
    <mergeCell ref="AI26:AK26"/>
    <mergeCell ref="AO26:AQ26"/>
    <mergeCell ref="AU26:AW26"/>
    <mergeCell ref="BA26:BC26"/>
    <mergeCell ref="BG26:BI26"/>
    <mergeCell ref="BY27:CA27"/>
    <mergeCell ref="AO27:AQ27"/>
    <mergeCell ref="AU27:AW27"/>
    <mergeCell ref="BA24:BC24"/>
    <mergeCell ref="BG24:BI24"/>
    <mergeCell ref="BM24:BO24"/>
    <mergeCell ref="BS24:BU24"/>
    <mergeCell ref="BA25:BC25"/>
    <mergeCell ref="BG25:BI25"/>
    <mergeCell ref="BM25:BO25"/>
    <mergeCell ref="BS25:BU25"/>
    <mergeCell ref="BY25:CA25"/>
    <mergeCell ref="A25:D25"/>
    <mergeCell ref="E25:G25"/>
    <mergeCell ref="K25:M25"/>
    <mergeCell ref="Q25:S25"/>
    <mergeCell ref="W25:Y25"/>
    <mergeCell ref="AC25:AE25"/>
    <mergeCell ref="AI25:AK25"/>
    <mergeCell ref="AO25:AQ25"/>
    <mergeCell ref="AU25:AW25"/>
    <mergeCell ref="A22:D22"/>
    <mergeCell ref="E22:G22"/>
    <mergeCell ref="K22:M22"/>
    <mergeCell ref="Q22:S22"/>
    <mergeCell ref="W22:Y22"/>
    <mergeCell ref="BM22:BO22"/>
    <mergeCell ref="BS22:BU22"/>
    <mergeCell ref="BY22:CA22"/>
    <mergeCell ref="A24:D24"/>
    <mergeCell ref="E24:G24"/>
    <mergeCell ref="K24:M24"/>
    <mergeCell ref="Q24:S24"/>
    <mergeCell ref="W24:Y24"/>
    <mergeCell ref="AC24:AE24"/>
    <mergeCell ref="AI24:AK24"/>
    <mergeCell ref="AC22:AE22"/>
    <mergeCell ref="AI22:AK22"/>
    <mergeCell ref="AO22:AQ22"/>
    <mergeCell ref="AU22:AW22"/>
    <mergeCell ref="BA22:BC22"/>
    <mergeCell ref="BG22:BI22"/>
    <mergeCell ref="BY24:CA24"/>
    <mergeCell ref="AO24:AQ24"/>
    <mergeCell ref="AU24:AW24"/>
    <mergeCell ref="BA20:BC20"/>
    <mergeCell ref="BG20:BI20"/>
    <mergeCell ref="BM20:BO20"/>
    <mergeCell ref="BS20:BU20"/>
    <mergeCell ref="BA21:BC21"/>
    <mergeCell ref="BG21:BI21"/>
    <mergeCell ref="BM21:BO21"/>
    <mergeCell ref="BS21:BU21"/>
    <mergeCell ref="BY21:CA21"/>
    <mergeCell ref="A21:D21"/>
    <mergeCell ref="E21:G21"/>
    <mergeCell ref="K21:M21"/>
    <mergeCell ref="Q21:S21"/>
    <mergeCell ref="W21:Y21"/>
    <mergeCell ref="AC21:AE21"/>
    <mergeCell ref="AI21:AK21"/>
    <mergeCell ref="AO21:AQ21"/>
    <mergeCell ref="AU21:AW21"/>
    <mergeCell ref="A19:D19"/>
    <mergeCell ref="E19:G19"/>
    <mergeCell ref="K19:M19"/>
    <mergeCell ref="Q19:S19"/>
    <mergeCell ref="W19:Y19"/>
    <mergeCell ref="BM19:BO19"/>
    <mergeCell ref="BS19:BU19"/>
    <mergeCell ref="BY19:CA19"/>
    <mergeCell ref="A20:D20"/>
    <mergeCell ref="E20:G20"/>
    <mergeCell ref="K20:M20"/>
    <mergeCell ref="Q20:S20"/>
    <mergeCell ref="W20:Y20"/>
    <mergeCell ref="AC20:AE20"/>
    <mergeCell ref="AI20:AK20"/>
    <mergeCell ref="AC19:AE19"/>
    <mergeCell ref="AI19:AK19"/>
    <mergeCell ref="AO19:AQ19"/>
    <mergeCell ref="AU19:AW19"/>
    <mergeCell ref="BA19:BC19"/>
    <mergeCell ref="BG19:BI19"/>
    <mergeCell ref="BY20:CA20"/>
    <mergeCell ref="AO20:AQ20"/>
    <mergeCell ref="AU20:AW20"/>
    <mergeCell ref="BA17:BC17"/>
    <mergeCell ref="BG17:BI17"/>
    <mergeCell ref="BM17:BO17"/>
    <mergeCell ref="BS17:BU17"/>
    <mergeCell ref="BA18:BC18"/>
    <mergeCell ref="BG18:BI18"/>
    <mergeCell ref="BM18:BO18"/>
    <mergeCell ref="BS18:BU18"/>
    <mergeCell ref="BY18:CA18"/>
    <mergeCell ref="A18:D18"/>
    <mergeCell ref="E18:G18"/>
    <mergeCell ref="K18:M18"/>
    <mergeCell ref="Q18:S18"/>
    <mergeCell ref="W18:Y18"/>
    <mergeCell ref="AC18:AE18"/>
    <mergeCell ref="AI18:AK18"/>
    <mergeCell ref="AO18:AQ18"/>
    <mergeCell ref="AU18:AW18"/>
    <mergeCell ref="A16:D16"/>
    <mergeCell ref="E16:G16"/>
    <mergeCell ref="K16:M16"/>
    <mergeCell ref="Q16:S16"/>
    <mergeCell ref="W16:Y16"/>
    <mergeCell ref="BM16:BO16"/>
    <mergeCell ref="BS16:BU16"/>
    <mergeCell ref="BY16:CA16"/>
    <mergeCell ref="A17:D17"/>
    <mergeCell ref="E17:G17"/>
    <mergeCell ref="K17:M17"/>
    <mergeCell ref="Q17:S17"/>
    <mergeCell ref="W17:Y17"/>
    <mergeCell ref="AC17:AE17"/>
    <mergeCell ref="AI17:AK17"/>
    <mergeCell ref="AC16:AE16"/>
    <mergeCell ref="AI16:AK16"/>
    <mergeCell ref="AO16:AQ16"/>
    <mergeCell ref="AU16:AW16"/>
    <mergeCell ref="BA16:BC16"/>
    <mergeCell ref="BG16:BI16"/>
    <mergeCell ref="BY17:CA17"/>
    <mergeCell ref="AO17:AQ17"/>
    <mergeCell ref="AU17:AW17"/>
    <mergeCell ref="BA14:BC14"/>
    <mergeCell ref="BG14:BI14"/>
    <mergeCell ref="BM14:BO14"/>
    <mergeCell ref="BS14:BU14"/>
    <mergeCell ref="BA15:BC15"/>
    <mergeCell ref="BG15:BI15"/>
    <mergeCell ref="BM15:BO15"/>
    <mergeCell ref="BS15:BU15"/>
    <mergeCell ref="BY15:CA15"/>
    <mergeCell ref="A15:D15"/>
    <mergeCell ref="E15:G15"/>
    <mergeCell ref="K15:M15"/>
    <mergeCell ref="Q15:S15"/>
    <mergeCell ref="W15:Y15"/>
    <mergeCell ref="AC15:AE15"/>
    <mergeCell ref="AI15:AK15"/>
    <mergeCell ref="AO15:AQ15"/>
    <mergeCell ref="AU15:AW15"/>
    <mergeCell ref="A13:D13"/>
    <mergeCell ref="E13:G13"/>
    <mergeCell ref="K13:M13"/>
    <mergeCell ref="Q13:S13"/>
    <mergeCell ref="W13:Y13"/>
    <mergeCell ref="BM13:BO13"/>
    <mergeCell ref="BS13:BU13"/>
    <mergeCell ref="BY13:CA13"/>
    <mergeCell ref="A14:D14"/>
    <mergeCell ref="E14:G14"/>
    <mergeCell ref="K14:M14"/>
    <mergeCell ref="Q14:S14"/>
    <mergeCell ref="W14:Y14"/>
    <mergeCell ref="AC14:AE14"/>
    <mergeCell ref="AI14:AK14"/>
    <mergeCell ref="AC13:AE13"/>
    <mergeCell ref="AI13:AK13"/>
    <mergeCell ref="AO13:AQ13"/>
    <mergeCell ref="AU13:AW13"/>
    <mergeCell ref="BA13:BC13"/>
    <mergeCell ref="BG13:BI13"/>
    <mergeCell ref="BY14:CA14"/>
    <mergeCell ref="AO14:AQ14"/>
    <mergeCell ref="AU14:AW14"/>
    <mergeCell ref="BA11:BC11"/>
    <mergeCell ref="BG11:BI11"/>
    <mergeCell ref="BM11:BO11"/>
    <mergeCell ref="BS11:BU11"/>
    <mergeCell ref="BA12:BC12"/>
    <mergeCell ref="BG12:BI12"/>
    <mergeCell ref="BM12:BO12"/>
    <mergeCell ref="BS12:BU12"/>
    <mergeCell ref="BY12:CA12"/>
    <mergeCell ref="A12:D12"/>
    <mergeCell ref="E12:G12"/>
    <mergeCell ref="K12:M12"/>
    <mergeCell ref="Q12:S12"/>
    <mergeCell ref="W12:Y12"/>
    <mergeCell ref="AC12:AE12"/>
    <mergeCell ref="AI12:AK12"/>
    <mergeCell ref="AO12:AQ12"/>
    <mergeCell ref="AU12:AW12"/>
    <mergeCell ref="A10:D10"/>
    <mergeCell ref="E10:G10"/>
    <mergeCell ref="K10:M10"/>
    <mergeCell ref="Q10:S10"/>
    <mergeCell ref="W10:Y10"/>
    <mergeCell ref="BM10:BO10"/>
    <mergeCell ref="BS10:BU10"/>
    <mergeCell ref="BY10:CA10"/>
    <mergeCell ref="A11:D11"/>
    <mergeCell ref="E11:G11"/>
    <mergeCell ref="K11:M11"/>
    <mergeCell ref="Q11:S11"/>
    <mergeCell ref="W11:Y11"/>
    <mergeCell ref="AC11:AE11"/>
    <mergeCell ref="AI11:AK11"/>
    <mergeCell ref="AC10:AE10"/>
    <mergeCell ref="AI10:AK10"/>
    <mergeCell ref="AO10:AQ10"/>
    <mergeCell ref="AU10:AW10"/>
    <mergeCell ref="BA10:BC10"/>
    <mergeCell ref="BG10:BI10"/>
    <mergeCell ref="BY11:CA11"/>
    <mergeCell ref="AO11:AQ11"/>
    <mergeCell ref="AU11:AW11"/>
    <mergeCell ref="AY6:AY7"/>
    <mergeCell ref="BY8:CA8"/>
    <mergeCell ref="A9:D9"/>
    <mergeCell ref="E9:G9"/>
    <mergeCell ref="K9:M9"/>
    <mergeCell ref="Q9:S9"/>
    <mergeCell ref="W9:Y9"/>
    <mergeCell ref="AC9:AE9"/>
    <mergeCell ref="AI9:AK9"/>
    <mergeCell ref="AO9:AQ9"/>
    <mergeCell ref="AU9:AW9"/>
    <mergeCell ref="AO8:AQ8"/>
    <mergeCell ref="AU8:AW8"/>
    <mergeCell ref="BA8:BC8"/>
    <mergeCell ref="BG8:BI8"/>
    <mergeCell ref="BM8:BO8"/>
    <mergeCell ref="BS8:BU8"/>
    <mergeCell ref="BA9:BC9"/>
    <mergeCell ref="BG9:BI9"/>
    <mergeCell ref="BM9:BO9"/>
    <mergeCell ref="BS9:BU9"/>
    <mergeCell ref="BY9:CA9"/>
    <mergeCell ref="AO4:CH4"/>
    <mergeCell ref="BY6:CA6"/>
    <mergeCell ref="CC6:CC7"/>
    <mergeCell ref="CG6:CG7"/>
    <mergeCell ref="A8:D8"/>
    <mergeCell ref="E8:G8"/>
    <mergeCell ref="K8:M8"/>
    <mergeCell ref="Q8:S8"/>
    <mergeCell ref="W8:Y8"/>
    <mergeCell ref="AC8:AE8"/>
    <mergeCell ref="AI8:AK8"/>
    <mergeCell ref="BG6:BI6"/>
    <mergeCell ref="BK6:BK7"/>
    <mergeCell ref="BM6:BO6"/>
    <mergeCell ref="BQ6:BQ7"/>
    <mergeCell ref="BS6:BU6"/>
    <mergeCell ref="BW6:BW7"/>
    <mergeCell ref="AN5:AN6"/>
    <mergeCell ref="AO5:AQ6"/>
    <mergeCell ref="AR5:AT5"/>
    <mergeCell ref="AU5:BR5"/>
    <mergeCell ref="BS5:CH5"/>
    <mergeCell ref="AS6:AS7"/>
    <mergeCell ref="AU6:AW6"/>
    <mergeCell ref="T5:T6"/>
    <mergeCell ref="U5:U6"/>
    <mergeCell ref="V5:V6"/>
    <mergeCell ref="Z5:Z6"/>
    <mergeCell ref="AA5:AA6"/>
    <mergeCell ref="AC4:AE6"/>
    <mergeCell ref="AF4:AH4"/>
    <mergeCell ref="AI4:AK6"/>
    <mergeCell ref="AL4:AN4"/>
    <mergeCell ref="H5:H6"/>
    <mergeCell ref="I5:I6"/>
    <mergeCell ref="J5:J6"/>
    <mergeCell ref="N5:N6"/>
    <mergeCell ref="O5:O6"/>
    <mergeCell ref="A2:CA2"/>
    <mergeCell ref="A4:D6"/>
    <mergeCell ref="E4:G6"/>
    <mergeCell ref="H4:J4"/>
    <mergeCell ref="K4:M6"/>
    <mergeCell ref="N4:P4"/>
    <mergeCell ref="Q4:S6"/>
    <mergeCell ref="T4:V4"/>
    <mergeCell ref="W4:Y6"/>
    <mergeCell ref="Z4:AB4"/>
    <mergeCell ref="BA6:BC6"/>
    <mergeCell ref="BE6:BE7"/>
    <mergeCell ref="AB5:AB6"/>
    <mergeCell ref="AF5:AF6"/>
    <mergeCell ref="AG5:AG6"/>
    <mergeCell ref="AH5:AH6"/>
    <mergeCell ref="AL5:AL6"/>
    <mergeCell ref="AM5:AM6"/>
    <mergeCell ref="P5:P6"/>
  </mergeCells>
  <phoneticPr fontId="2"/>
  <conditionalFormatting sqref="I61:I62 O61:O62 U61:U62">
    <cfRule type="containsBlanks" dxfId="32" priority="31" stopIfTrue="1">
      <formula>LEN(TRIM(I61))=0</formula>
    </cfRule>
  </conditionalFormatting>
  <conditionalFormatting sqref="I65:I67 O65:O67 U65:U67">
    <cfRule type="containsBlanks" dxfId="31" priority="22" stopIfTrue="1">
      <formula>LEN(TRIM(I65))=0</formula>
    </cfRule>
  </conditionalFormatting>
  <conditionalFormatting sqref="I69:I70 O69:O70 U69:U70">
    <cfRule type="containsBlanks" dxfId="30" priority="11" stopIfTrue="1">
      <formula>LEN(TRIM(I69))=0</formula>
    </cfRule>
  </conditionalFormatting>
  <conditionalFormatting sqref="AA61:AA62 AG61:AG62 AM61:AM62">
    <cfRule type="containsBlanks" dxfId="29" priority="30" stopIfTrue="1">
      <formula>LEN(TRIM(AA61))=0</formula>
    </cfRule>
  </conditionalFormatting>
  <conditionalFormatting sqref="AA65:AA67">
    <cfRule type="containsBlanks" dxfId="28" priority="21" stopIfTrue="1">
      <formula>LEN(TRIM(AA65))=0</formula>
    </cfRule>
  </conditionalFormatting>
  <conditionalFormatting sqref="AA69:AA70">
    <cfRule type="containsBlanks" dxfId="27" priority="10" stopIfTrue="1">
      <formula>LEN(TRIM(AA69))=0</formula>
    </cfRule>
  </conditionalFormatting>
  <conditionalFormatting sqref="AG65:AG67">
    <cfRule type="containsBlanks" dxfId="26" priority="20" stopIfTrue="1">
      <formula>LEN(TRIM(AG65))=0</formula>
    </cfRule>
  </conditionalFormatting>
  <conditionalFormatting sqref="AG69:AG70">
    <cfRule type="containsBlanks" dxfId="25" priority="9" stopIfTrue="1">
      <formula>LEN(TRIM(AG69))=0</formula>
    </cfRule>
  </conditionalFormatting>
  <conditionalFormatting sqref="AM65:AM67">
    <cfRule type="containsBlanks" dxfId="24" priority="19" stopIfTrue="1">
      <formula>LEN(TRIM(AM65))=0</formula>
    </cfRule>
  </conditionalFormatting>
  <conditionalFormatting sqref="AM69:AM70">
    <cfRule type="containsBlanks" dxfId="23" priority="8" stopIfTrue="1">
      <formula>LEN(TRIM(AM69))=0</formula>
    </cfRule>
  </conditionalFormatting>
  <conditionalFormatting sqref="AS61:AS62">
    <cfRule type="containsBlanks" dxfId="22" priority="29" stopIfTrue="1">
      <formula>LEN(TRIM(AS61))=0</formula>
    </cfRule>
  </conditionalFormatting>
  <conditionalFormatting sqref="AS65:AS67">
    <cfRule type="containsBlanks" dxfId="21" priority="18" stopIfTrue="1">
      <formula>LEN(TRIM(AS65))=0</formula>
    </cfRule>
  </conditionalFormatting>
  <conditionalFormatting sqref="AS69:AS70">
    <cfRule type="containsBlanks" dxfId="20" priority="7" stopIfTrue="1">
      <formula>LEN(TRIM(AS69))=0</formula>
    </cfRule>
  </conditionalFormatting>
  <conditionalFormatting sqref="AY61:AY62">
    <cfRule type="containsBlanks" dxfId="19" priority="28" stopIfTrue="1">
      <formula>LEN(TRIM(AY61))=0</formula>
    </cfRule>
  </conditionalFormatting>
  <conditionalFormatting sqref="AY65:AY67">
    <cfRule type="containsBlanks" dxfId="18" priority="17" stopIfTrue="1">
      <formula>LEN(TRIM(AY65))=0</formula>
    </cfRule>
  </conditionalFormatting>
  <conditionalFormatting sqref="AY69:AY70">
    <cfRule type="containsBlanks" dxfId="17" priority="6" stopIfTrue="1">
      <formula>LEN(TRIM(AY69))=0</formula>
    </cfRule>
  </conditionalFormatting>
  <conditionalFormatting sqref="BE61:BE62">
    <cfRule type="containsBlanks" dxfId="16" priority="27" stopIfTrue="1">
      <formula>LEN(TRIM(BE61))=0</formula>
    </cfRule>
  </conditionalFormatting>
  <conditionalFormatting sqref="BE65:BE67">
    <cfRule type="containsBlanks" dxfId="15" priority="16" stopIfTrue="1">
      <formula>LEN(TRIM(BE65))=0</formula>
    </cfRule>
  </conditionalFormatting>
  <conditionalFormatting sqref="BE69:BE70">
    <cfRule type="containsBlanks" dxfId="14" priority="5" stopIfTrue="1">
      <formula>LEN(TRIM(BE69))=0</formula>
    </cfRule>
  </conditionalFormatting>
  <conditionalFormatting sqref="BK61:BK62">
    <cfRule type="containsBlanks" dxfId="13" priority="26" stopIfTrue="1">
      <formula>LEN(TRIM(BK61))=0</formula>
    </cfRule>
  </conditionalFormatting>
  <conditionalFormatting sqref="BK65:BK67">
    <cfRule type="containsBlanks" dxfId="12" priority="15" stopIfTrue="1">
      <formula>LEN(TRIM(BK65))=0</formula>
    </cfRule>
  </conditionalFormatting>
  <conditionalFormatting sqref="BK69:BK70">
    <cfRule type="containsBlanks" dxfId="11" priority="4" stopIfTrue="1">
      <formula>LEN(TRIM(BK69))=0</formula>
    </cfRule>
  </conditionalFormatting>
  <conditionalFormatting sqref="BQ61:BQ62">
    <cfRule type="containsBlanks" dxfId="10" priority="25" stopIfTrue="1">
      <formula>LEN(TRIM(BQ61))=0</formula>
    </cfRule>
  </conditionalFormatting>
  <conditionalFormatting sqref="BQ65:BQ67">
    <cfRule type="containsBlanks" dxfId="9" priority="14" stopIfTrue="1">
      <formula>LEN(TRIM(BQ65))=0</formula>
    </cfRule>
  </conditionalFormatting>
  <conditionalFormatting sqref="BQ69:BQ70">
    <cfRule type="containsBlanks" dxfId="8" priority="3" stopIfTrue="1">
      <formula>LEN(TRIM(BQ69))=0</formula>
    </cfRule>
  </conditionalFormatting>
  <conditionalFormatting sqref="BW61:BW62">
    <cfRule type="containsBlanks" dxfId="7" priority="24" stopIfTrue="1">
      <formula>LEN(TRIM(BW61))=0</formula>
    </cfRule>
  </conditionalFormatting>
  <conditionalFormatting sqref="BW65:BW67">
    <cfRule type="containsBlanks" dxfId="6" priority="13" stopIfTrue="1">
      <formula>LEN(TRIM(BW65))=0</formula>
    </cfRule>
  </conditionalFormatting>
  <conditionalFormatting sqref="BW69:BW70">
    <cfRule type="containsBlanks" dxfId="5" priority="2" stopIfTrue="1">
      <formula>LEN(TRIM(BW69))=0</formula>
    </cfRule>
  </conditionalFormatting>
  <conditionalFormatting sqref="CC61:CC62">
    <cfRule type="containsBlanks" dxfId="4" priority="23" stopIfTrue="1">
      <formula>LEN(TRIM(CC61))=0</formula>
    </cfRule>
  </conditionalFormatting>
  <conditionalFormatting sqref="CC65:CC67">
    <cfRule type="containsBlanks" dxfId="3" priority="12" stopIfTrue="1">
      <formula>LEN(TRIM(CC65))=0</formula>
    </cfRule>
  </conditionalFormatting>
  <conditionalFormatting sqref="CC69:CC70">
    <cfRule type="containsBlanks" dxfId="2" priority="1" stopIfTrue="1">
      <formula>LEN(TRIM(CC69))=0</formula>
    </cfRule>
  </conditionalFormatting>
  <conditionalFormatting sqref="CG65:CG67">
    <cfRule type="containsBlanks" dxfId="1" priority="33" stopIfTrue="1">
      <formula>LEN(TRIM(CG65))=0</formula>
    </cfRule>
  </conditionalFormatting>
  <conditionalFormatting sqref="CG69:CG70">
    <cfRule type="containsBlanks" dxfId="0" priority="32" stopIfTrue="1">
      <formula>LEN(TRIM(CG69))=0</formula>
    </cfRule>
  </conditionalFormatting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C2BC-2F0D-4113-816A-66C4A515D1B3}">
  <sheetPr>
    <tabColor rgb="FFFF0000"/>
    <pageSetUpPr fitToPage="1"/>
  </sheetPr>
  <dimension ref="A1:CA82"/>
  <sheetViews>
    <sheetView view="pageBreakPreview" zoomScaleNormal="115" zoomScaleSheetLayoutView="100" workbookViewId="0"/>
  </sheetViews>
  <sheetFormatPr defaultColWidth="2" defaultRowHeight="13.5" outlineLevelCol="1" x14ac:dyDescent="0.15"/>
  <cols>
    <col min="1" max="8" width="2" style="2" customWidth="1"/>
    <col min="9" max="32" width="2" style="2" hidden="1" customWidth="1" outlineLevel="1"/>
    <col min="33" max="33" width="2.375" style="2" hidden="1" customWidth="1" outlineLevel="1"/>
    <col min="34" max="43" width="2" style="2" hidden="1" customWidth="1" outlineLevel="1"/>
    <col min="44" max="44" width="2" style="2" customWidth="1" collapsed="1"/>
    <col min="45" max="54" width="2" style="2" customWidth="1"/>
    <col min="55" max="56" width="2" style="2"/>
    <col min="57" max="57" width="2.5" style="2" customWidth="1"/>
    <col min="58" max="61" width="2" style="2" customWidth="1"/>
    <col min="62" max="63" width="2" style="2"/>
    <col min="64" max="64" width="2.5" style="2" customWidth="1"/>
    <col min="65" max="68" width="2" style="2" customWidth="1"/>
    <col min="69" max="70" width="2" style="2"/>
    <col min="71" max="71" width="2.5" style="2" customWidth="1"/>
    <col min="72" max="75" width="2" style="2" customWidth="1"/>
    <col min="76" max="77" width="2" style="2"/>
    <col min="78" max="78" width="2.5" style="2" customWidth="1"/>
    <col min="79" max="16384" width="2" style="2"/>
  </cols>
  <sheetData>
    <row r="1" spans="1:79" ht="24.75" customHeight="1" x14ac:dyDescent="0.15"/>
    <row r="2" spans="1:79" ht="24.75" customHeight="1" x14ac:dyDescent="0.15">
      <c r="A2" s="60" t="s">
        <v>87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</row>
    <row r="3" spans="1:79" ht="20.100000000000001" customHeight="1" thickBot="1" x14ac:dyDescent="0.2">
      <c r="A3" s="2" t="s">
        <v>88</v>
      </c>
      <c r="AW3" s="109" t="s">
        <v>89</v>
      </c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</row>
    <row r="4" spans="1:79" ht="33" hidden="1" customHeight="1" thickBot="1" x14ac:dyDescent="0.2">
      <c r="A4" s="162" t="s">
        <v>42</v>
      </c>
      <c r="B4" s="162"/>
      <c r="C4" s="162"/>
      <c r="D4" s="80"/>
      <c r="E4" s="84" t="s">
        <v>9</v>
      </c>
      <c r="F4" s="162"/>
      <c r="G4" s="80"/>
      <c r="H4" s="84" t="s">
        <v>90</v>
      </c>
      <c r="I4" s="162"/>
      <c r="J4" s="80"/>
      <c r="K4" s="163" t="s">
        <v>91</v>
      </c>
      <c r="L4" s="164"/>
      <c r="M4" s="165"/>
      <c r="N4" s="163" t="s">
        <v>92</v>
      </c>
      <c r="O4" s="164"/>
      <c r="P4" s="164"/>
      <c r="Q4" s="164"/>
      <c r="R4" s="164"/>
      <c r="S4" s="164"/>
      <c r="T4" s="164"/>
      <c r="U4" s="164"/>
      <c r="V4" s="164"/>
      <c r="W4" s="165"/>
      <c r="X4" s="163" t="s">
        <v>93</v>
      </c>
      <c r="Y4" s="164"/>
      <c r="Z4" s="165"/>
      <c r="AA4" s="163" t="s">
        <v>94</v>
      </c>
      <c r="AB4" s="164"/>
      <c r="AC4" s="165"/>
      <c r="AD4" s="84" t="s">
        <v>95</v>
      </c>
      <c r="AE4" s="162"/>
      <c r="AF4" s="80"/>
      <c r="AG4" s="166" t="s">
        <v>96</v>
      </c>
      <c r="AH4" s="167"/>
      <c r="AI4" s="168"/>
      <c r="AJ4" s="84" t="s">
        <v>97</v>
      </c>
      <c r="AK4" s="162"/>
      <c r="AL4" s="162"/>
      <c r="AM4" s="162"/>
      <c r="AN4" s="162"/>
      <c r="AO4" s="162"/>
      <c r="AP4" s="162"/>
      <c r="AQ4" s="162"/>
      <c r="AR4" s="162"/>
      <c r="AS4" s="80"/>
      <c r="AT4" s="166" t="s">
        <v>98</v>
      </c>
      <c r="AU4" s="167"/>
      <c r="AV4" s="168"/>
      <c r="AW4" s="84" t="s">
        <v>99</v>
      </c>
      <c r="AX4" s="162"/>
      <c r="AY4" s="80"/>
      <c r="AZ4" s="84" t="s">
        <v>100</v>
      </c>
      <c r="BA4" s="162"/>
      <c r="BB4" s="80"/>
      <c r="BC4" s="84" t="s">
        <v>101</v>
      </c>
      <c r="BD4" s="162"/>
      <c r="BE4" s="162"/>
      <c r="BF4" s="5"/>
      <c r="BG4" s="84" t="s">
        <v>100</v>
      </c>
      <c r="BH4" s="162"/>
      <c r="BI4" s="80"/>
      <c r="BJ4" s="84" t="s">
        <v>101</v>
      </c>
      <c r="BK4" s="162"/>
      <c r="BL4" s="162"/>
      <c r="BM4" s="5"/>
      <c r="BN4" s="84" t="s">
        <v>100</v>
      </c>
      <c r="BO4" s="162"/>
      <c r="BP4" s="80"/>
      <c r="BQ4" s="84" t="s">
        <v>101</v>
      </c>
      <c r="BR4" s="162"/>
      <c r="BS4" s="162"/>
      <c r="BT4" s="5"/>
      <c r="BU4" s="84" t="s">
        <v>100</v>
      </c>
      <c r="BV4" s="162"/>
      <c r="BW4" s="80"/>
      <c r="BX4" s="84" t="s">
        <v>101</v>
      </c>
      <c r="BY4" s="162"/>
      <c r="BZ4" s="162"/>
    </row>
    <row r="5" spans="1:79" ht="20.100000000000001" hidden="1" customHeight="1" x14ac:dyDescent="0.15">
      <c r="A5" s="5"/>
      <c r="B5" s="5"/>
      <c r="C5" s="5"/>
      <c r="D5" s="6"/>
      <c r="E5" s="5"/>
      <c r="F5" s="5"/>
      <c r="G5" s="5"/>
      <c r="H5" s="5"/>
      <c r="I5" s="5"/>
      <c r="J5" s="5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5"/>
      <c r="AE5" s="5"/>
      <c r="AF5" s="5"/>
      <c r="AG5" s="64"/>
      <c r="AH5" s="64"/>
      <c r="AI5" s="64"/>
      <c r="AJ5" s="5"/>
      <c r="AK5" s="5"/>
      <c r="AL5" s="5"/>
      <c r="AM5" s="5"/>
      <c r="AN5" s="5"/>
      <c r="AO5" s="5"/>
      <c r="AP5" s="5"/>
      <c r="AQ5" s="5"/>
      <c r="AR5" s="5"/>
      <c r="AS5" s="5"/>
      <c r="AT5" s="64"/>
      <c r="AU5" s="64"/>
      <c r="AV5" s="64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</row>
    <row r="6" spans="1:79" ht="18" hidden="1" customHeight="1" x14ac:dyDescent="0.15">
      <c r="A6" s="169" t="s">
        <v>102</v>
      </c>
      <c r="B6" s="170"/>
      <c r="C6" s="170"/>
      <c r="D6" s="171"/>
      <c r="E6" s="172">
        <f>SUM(H6:BC6)</f>
        <v>152047</v>
      </c>
      <c r="F6" s="172"/>
      <c r="G6" s="172"/>
      <c r="H6" s="172">
        <v>4107</v>
      </c>
      <c r="I6" s="172"/>
      <c r="J6" s="172"/>
      <c r="K6" s="172">
        <v>4086</v>
      </c>
      <c r="L6" s="172"/>
      <c r="M6" s="172"/>
      <c r="N6" s="172">
        <v>16672</v>
      </c>
      <c r="O6" s="172"/>
      <c r="P6" s="172"/>
      <c r="Q6" s="172"/>
      <c r="R6" s="172"/>
      <c r="S6" s="172"/>
      <c r="T6" s="172"/>
      <c r="U6" s="172"/>
      <c r="V6" s="172"/>
      <c r="W6" s="172"/>
      <c r="X6" s="172">
        <v>14477</v>
      </c>
      <c r="Y6" s="172"/>
      <c r="Z6" s="172"/>
      <c r="AA6" s="172">
        <v>5597</v>
      </c>
      <c r="AB6" s="172"/>
      <c r="AC6" s="172"/>
      <c r="AD6" s="172">
        <v>6603</v>
      </c>
      <c r="AE6" s="172"/>
      <c r="AF6" s="172"/>
      <c r="AG6" s="172">
        <v>3711</v>
      </c>
      <c r="AH6" s="172"/>
      <c r="AI6" s="172"/>
      <c r="AJ6" s="173">
        <v>6052</v>
      </c>
      <c r="AK6" s="173"/>
      <c r="AL6" s="173"/>
      <c r="AM6" s="173"/>
      <c r="AN6" s="173"/>
      <c r="AO6" s="173"/>
      <c r="AP6" s="173"/>
      <c r="AQ6" s="173"/>
      <c r="AR6" s="173"/>
      <c r="AS6" s="173"/>
      <c r="AT6" s="173">
        <v>2351</v>
      </c>
      <c r="AU6" s="173"/>
      <c r="AV6" s="173"/>
      <c r="AW6" s="173">
        <v>44135</v>
      </c>
      <c r="AX6" s="173"/>
      <c r="AY6" s="173"/>
      <c r="AZ6" s="173">
        <v>40841</v>
      </c>
      <c r="BA6" s="173"/>
      <c r="BB6" s="173"/>
      <c r="BC6" s="172">
        <v>3415</v>
      </c>
      <c r="BD6" s="172"/>
      <c r="BE6" s="172"/>
      <c r="BF6" s="65"/>
      <c r="BG6" s="173">
        <v>40841</v>
      </c>
      <c r="BH6" s="173"/>
      <c r="BI6" s="173"/>
      <c r="BJ6" s="172">
        <v>3415</v>
      </c>
      <c r="BK6" s="172"/>
      <c r="BL6" s="172"/>
      <c r="BM6" s="65"/>
      <c r="BN6" s="173">
        <v>40841</v>
      </c>
      <c r="BO6" s="173"/>
      <c r="BP6" s="173"/>
      <c r="BQ6" s="172">
        <v>3415</v>
      </c>
      <c r="BR6" s="172"/>
      <c r="BS6" s="172"/>
      <c r="BT6" s="65"/>
      <c r="BU6" s="173">
        <v>40841</v>
      </c>
      <c r="BV6" s="173"/>
      <c r="BW6" s="173"/>
      <c r="BX6" s="172">
        <v>3415</v>
      </c>
      <c r="BY6" s="172"/>
      <c r="BZ6" s="172"/>
    </row>
    <row r="7" spans="1:79" ht="18" hidden="1" customHeight="1" x14ac:dyDescent="0.15">
      <c r="A7" s="169" t="s">
        <v>103</v>
      </c>
      <c r="B7" s="170"/>
      <c r="C7" s="170"/>
      <c r="D7" s="171"/>
      <c r="E7" s="172">
        <f>SUM(H7:BC7)</f>
        <v>156235</v>
      </c>
      <c r="F7" s="172"/>
      <c r="G7" s="172"/>
      <c r="H7" s="172">
        <v>4170</v>
      </c>
      <c r="I7" s="172"/>
      <c r="J7" s="172"/>
      <c r="K7" s="172">
        <v>4169</v>
      </c>
      <c r="L7" s="172"/>
      <c r="M7" s="172"/>
      <c r="N7" s="172">
        <v>16908</v>
      </c>
      <c r="O7" s="172"/>
      <c r="P7" s="172"/>
      <c r="Q7" s="172"/>
      <c r="R7" s="172"/>
      <c r="S7" s="172"/>
      <c r="T7" s="172"/>
      <c r="U7" s="172"/>
      <c r="V7" s="172"/>
      <c r="W7" s="172"/>
      <c r="X7" s="172">
        <v>14793</v>
      </c>
      <c r="Y7" s="172"/>
      <c r="Z7" s="172"/>
      <c r="AA7" s="172">
        <v>5871</v>
      </c>
      <c r="AB7" s="172"/>
      <c r="AC7" s="172"/>
      <c r="AD7" s="172">
        <v>6990</v>
      </c>
      <c r="AE7" s="172"/>
      <c r="AF7" s="172"/>
      <c r="AG7" s="172">
        <v>3798</v>
      </c>
      <c r="AH7" s="172"/>
      <c r="AI7" s="172"/>
      <c r="AJ7" s="173">
        <v>6203</v>
      </c>
      <c r="AK7" s="173"/>
      <c r="AL7" s="173"/>
      <c r="AM7" s="173"/>
      <c r="AN7" s="173"/>
      <c r="AO7" s="173"/>
      <c r="AP7" s="173"/>
      <c r="AQ7" s="173"/>
      <c r="AR7" s="173"/>
      <c r="AS7" s="173"/>
      <c r="AT7" s="173">
        <v>2402</v>
      </c>
      <c r="AU7" s="173"/>
      <c r="AV7" s="173"/>
      <c r="AW7" s="173">
        <v>45554</v>
      </c>
      <c r="AX7" s="173"/>
      <c r="AY7" s="173"/>
      <c r="AZ7" s="173">
        <v>41962</v>
      </c>
      <c r="BA7" s="173"/>
      <c r="BB7" s="173"/>
      <c r="BC7" s="172">
        <v>3415</v>
      </c>
      <c r="BD7" s="172"/>
      <c r="BE7" s="172"/>
      <c r="BF7" s="65"/>
      <c r="BG7" s="173">
        <v>41962</v>
      </c>
      <c r="BH7" s="173"/>
      <c r="BI7" s="173"/>
      <c r="BJ7" s="172">
        <v>3415</v>
      </c>
      <c r="BK7" s="172"/>
      <c r="BL7" s="172"/>
      <c r="BM7" s="65"/>
      <c r="BN7" s="173">
        <v>41962</v>
      </c>
      <c r="BO7" s="173"/>
      <c r="BP7" s="173"/>
      <c r="BQ7" s="172">
        <v>3415</v>
      </c>
      <c r="BR7" s="172"/>
      <c r="BS7" s="172"/>
      <c r="BT7" s="65"/>
      <c r="BU7" s="173">
        <v>41962</v>
      </c>
      <c r="BV7" s="173"/>
      <c r="BW7" s="173"/>
      <c r="BX7" s="172">
        <v>3415</v>
      </c>
      <c r="BY7" s="172"/>
      <c r="BZ7" s="172"/>
    </row>
    <row r="8" spans="1:79" ht="18" hidden="1" customHeight="1" x14ac:dyDescent="0.15">
      <c r="A8" s="169" t="s">
        <v>104</v>
      </c>
      <c r="B8" s="170"/>
      <c r="C8" s="170"/>
      <c r="D8" s="171"/>
      <c r="E8" s="172">
        <f>SUM(H8:BC8)</f>
        <v>160295</v>
      </c>
      <c r="F8" s="172"/>
      <c r="G8" s="172"/>
      <c r="H8" s="172">
        <v>4217</v>
      </c>
      <c r="I8" s="172"/>
      <c r="J8" s="172"/>
      <c r="K8" s="172">
        <v>4261</v>
      </c>
      <c r="L8" s="172"/>
      <c r="M8" s="172"/>
      <c r="N8" s="172">
        <v>17169</v>
      </c>
      <c r="O8" s="172"/>
      <c r="P8" s="172"/>
      <c r="Q8" s="172"/>
      <c r="R8" s="172"/>
      <c r="S8" s="172"/>
      <c r="T8" s="172"/>
      <c r="U8" s="172"/>
      <c r="V8" s="172"/>
      <c r="W8" s="172"/>
      <c r="X8" s="172">
        <v>15070</v>
      </c>
      <c r="Y8" s="172"/>
      <c r="Z8" s="172"/>
      <c r="AA8" s="172">
        <v>6130</v>
      </c>
      <c r="AB8" s="172"/>
      <c r="AC8" s="172"/>
      <c r="AD8" s="172">
        <v>7292</v>
      </c>
      <c r="AE8" s="172"/>
      <c r="AF8" s="172"/>
      <c r="AG8" s="172">
        <v>3858</v>
      </c>
      <c r="AH8" s="172"/>
      <c r="AI8" s="172"/>
      <c r="AJ8" s="173">
        <v>6364</v>
      </c>
      <c r="AK8" s="173"/>
      <c r="AL8" s="173"/>
      <c r="AM8" s="173"/>
      <c r="AN8" s="173"/>
      <c r="AO8" s="173"/>
      <c r="AP8" s="173"/>
      <c r="AQ8" s="173"/>
      <c r="AR8" s="173"/>
      <c r="AS8" s="173"/>
      <c r="AT8" s="173">
        <v>2445</v>
      </c>
      <c r="AU8" s="173"/>
      <c r="AV8" s="173"/>
      <c r="AW8" s="173">
        <v>46937</v>
      </c>
      <c r="AX8" s="173"/>
      <c r="AY8" s="173"/>
      <c r="AZ8" s="173">
        <v>43137</v>
      </c>
      <c r="BA8" s="173"/>
      <c r="BB8" s="173"/>
      <c r="BC8" s="172">
        <v>3415</v>
      </c>
      <c r="BD8" s="172"/>
      <c r="BE8" s="172"/>
      <c r="BF8" s="65"/>
      <c r="BG8" s="173">
        <v>43137</v>
      </c>
      <c r="BH8" s="173"/>
      <c r="BI8" s="173"/>
      <c r="BJ8" s="172">
        <v>3415</v>
      </c>
      <c r="BK8" s="172"/>
      <c r="BL8" s="172"/>
      <c r="BM8" s="65"/>
      <c r="BN8" s="173">
        <v>43137</v>
      </c>
      <c r="BO8" s="173"/>
      <c r="BP8" s="173"/>
      <c r="BQ8" s="172">
        <v>3415</v>
      </c>
      <c r="BR8" s="172"/>
      <c r="BS8" s="172"/>
      <c r="BT8" s="65"/>
      <c r="BU8" s="173">
        <v>43137</v>
      </c>
      <c r="BV8" s="173"/>
      <c r="BW8" s="173"/>
      <c r="BX8" s="172">
        <v>3415</v>
      </c>
      <c r="BY8" s="172"/>
      <c r="BZ8" s="172"/>
    </row>
    <row r="9" spans="1:79" ht="18" hidden="1" customHeight="1" x14ac:dyDescent="0.15">
      <c r="A9" s="169" t="s">
        <v>105</v>
      </c>
      <c r="B9" s="170"/>
      <c r="C9" s="170"/>
      <c r="D9" s="171"/>
      <c r="E9" s="172">
        <f>SUM(H9:BC9)</f>
        <v>163883</v>
      </c>
      <c r="F9" s="172"/>
      <c r="G9" s="172"/>
      <c r="H9" s="172">
        <v>4265</v>
      </c>
      <c r="I9" s="172"/>
      <c r="J9" s="172"/>
      <c r="K9" s="172">
        <v>4326</v>
      </c>
      <c r="L9" s="172"/>
      <c r="M9" s="172"/>
      <c r="N9" s="172">
        <v>17377</v>
      </c>
      <c r="O9" s="172"/>
      <c r="P9" s="172"/>
      <c r="Q9" s="172"/>
      <c r="R9" s="172"/>
      <c r="S9" s="172"/>
      <c r="T9" s="172"/>
      <c r="U9" s="172"/>
      <c r="V9" s="172"/>
      <c r="W9" s="172"/>
      <c r="X9" s="172">
        <v>15307</v>
      </c>
      <c r="Y9" s="172"/>
      <c r="Z9" s="172"/>
      <c r="AA9" s="172">
        <v>6301</v>
      </c>
      <c r="AB9" s="172"/>
      <c r="AC9" s="172"/>
      <c r="AD9" s="172">
        <v>7507</v>
      </c>
      <c r="AE9" s="172"/>
      <c r="AF9" s="172"/>
      <c r="AG9" s="172">
        <v>3923</v>
      </c>
      <c r="AH9" s="172"/>
      <c r="AI9" s="172"/>
      <c r="AJ9" s="173">
        <v>6489</v>
      </c>
      <c r="AK9" s="173"/>
      <c r="AL9" s="173"/>
      <c r="AM9" s="173"/>
      <c r="AN9" s="173"/>
      <c r="AO9" s="173"/>
      <c r="AP9" s="173"/>
      <c r="AQ9" s="173"/>
      <c r="AR9" s="173"/>
      <c r="AS9" s="173"/>
      <c r="AT9" s="173">
        <v>2459</v>
      </c>
      <c r="AU9" s="173"/>
      <c r="AV9" s="173"/>
      <c r="AW9" s="173">
        <v>48302</v>
      </c>
      <c r="AX9" s="173"/>
      <c r="AY9" s="173"/>
      <c r="AZ9" s="173">
        <v>44212</v>
      </c>
      <c r="BA9" s="173"/>
      <c r="BB9" s="173"/>
      <c r="BC9" s="172">
        <v>3415</v>
      </c>
      <c r="BD9" s="172"/>
      <c r="BE9" s="172"/>
      <c r="BF9" s="65"/>
      <c r="BG9" s="173">
        <v>44212</v>
      </c>
      <c r="BH9" s="173"/>
      <c r="BI9" s="173"/>
      <c r="BJ9" s="172">
        <v>3415</v>
      </c>
      <c r="BK9" s="172"/>
      <c r="BL9" s="172"/>
      <c r="BM9" s="65"/>
      <c r="BN9" s="173">
        <v>44212</v>
      </c>
      <c r="BO9" s="173"/>
      <c r="BP9" s="173"/>
      <c r="BQ9" s="172">
        <v>3415</v>
      </c>
      <c r="BR9" s="172"/>
      <c r="BS9" s="172"/>
      <c r="BT9" s="65"/>
      <c r="BU9" s="173">
        <v>44212</v>
      </c>
      <c r="BV9" s="173"/>
      <c r="BW9" s="173"/>
      <c r="BX9" s="172">
        <v>3415</v>
      </c>
      <c r="BY9" s="172"/>
      <c r="BZ9" s="172"/>
      <c r="CA9" s="13"/>
    </row>
    <row r="10" spans="1:79" ht="33" hidden="1" customHeight="1" x14ac:dyDescent="0.15">
      <c r="A10" s="169" t="s">
        <v>106</v>
      </c>
      <c r="B10" s="170"/>
      <c r="C10" s="170"/>
      <c r="D10" s="171"/>
      <c r="E10" s="174">
        <v>168131</v>
      </c>
      <c r="F10" s="174"/>
      <c r="G10" s="174"/>
      <c r="H10" s="174">
        <v>4326</v>
      </c>
      <c r="I10" s="174"/>
      <c r="J10" s="174"/>
      <c r="K10" s="174">
        <v>4437</v>
      </c>
      <c r="L10" s="174"/>
      <c r="M10" s="174"/>
      <c r="N10" s="174">
        <v>17570</v>
      </c>
      <c r="O10" s="174"/>
      <c r="P10" s="174"/>
      <c r="Q10" s="174"/>
      <c r="R10" s="174"/>
      <c r="S10" s="174"/>
      <c r="T10" s="174"/>
      <c r="U10" s="174"/>
      <c r="V10" s="174"/>
      <c r="W10" s="174"/>
      <c r="X10" s="174">
        <v>15590</v>
      </c>
      <c r="Y10" s="174"/>
      <c r="Z10" s="174"/>
      <c r="AA10" s="174">
        <v>6489</v>
      </c>
      <c r="AB10" s="174"/>
      <c r="AC10" s="174"/>
      <c r="AD10" s="174">
        <v>7792</v>
      </c>
      <c r="AE10" s="174"/>
      <c r="AF10" s="174"/>
      <c r="AG10" s="174">
        <v>3977</v>
      </c>
      <c r="AH10" s="174"/>
      <c r="AI10" s="174"/>
      <c r="AJ10" s="175">
        <v>6636</v>
      </c>
      <c r="AK10" s="175"/>
      <c r="AL10" s="175"/>
      <c r="AM10" s="175"/>
      <c r="AN10" s="175"/>
      <c r="AO10" s="175"/>
      <c r="AP10" s="175"/>
      <c r="AQ10" s="175"/>
      <c r="AR10" s="175"/>
      <c r="AS10" s="175"/>
      <c r="AT10" s="175">
        <v>2505</v>
      </c>
      <c r="AU10" s="175"/>
      <c r="AV10" s="175"/>
      <c r="AW10" s="175">
        <v>49975</v>
      </c>
      <c r="AX10" s="175"/>
      <c r="AY10" s="175"/>
      <c r="AZ10" s="175">
        <v>45419</v>
      </c>
      <c r="BA10" s="175"/>
      <c r="BB10" s="175"/>
      <c r="BC10" s="174">
        <v>3415</v>
      </c>
      <c r="BD10" s="174"/>
      <c r="BE10" s="174"/>
      <c r="BF10" s="67"/>
      <c r="BG10" s="175">
        <v>45419</v>
      </c>
      <c r="BH10" s="175"/>
      <c r="BI10" s="175"/>
      <c r="BJ10" s="174">
        <v>3415</v>
      </c>
      <c r="BK10" s="174"/>
      <c r="BL10" s="174"/>
      <c r="BM10" s="67"/>
      <c r="BN10" s="175">
        <v>45419</v>
      </c>
      <c r="BO10" s="175"/>
      <c r="BP10" s="175"/>
      <c r="BQ10" s="174">
        <v>3415</v>
      </c>
      <c r="BR10" s="174"/>
      <c r="BS10" s="174"/>
      <c r="BT10" s="67"/>
      <c r="BU10" s="175">
        <v>45419</v>
      </c>
      <c r="BV10" s="175"/>
      <c r="BW10" s="175"/>
      <c r="BX10" s="174">
        <v>3415</v>
      </c>
      <c r="BY10" s="174"/>
      <c r="BZ10" s="174"/>
      <c r="CA10" s="13"/>
    </row>
    <row r="11" spans="1:79" ht="33" hidden="1" customHeight="1" x14ac:dyDescent="0.15">
      <c r="A11" s="169" t="s">
        <v>107</v>
      </c>
      <c r="B11" s="170"/>
      <c r="C11" s="170"/>
      <c r="D11" s="171"/>
      <c r="E11" s="174">
        <f>SUM(H11:BE11)</f>
        <v>172400</v>
      </c>
      <c r="F11" s="174"/>
      <c r="G11" s="174"/>
      <c r="H11" s="174">
        <v>4381</v>
      </c>
      <c r="I11" s="174"/>
      <c r="J11" s="174"/>
      <c r="K11" s="174">
        <v>4539</v>
      </c>
      <c r="L11" s="174"/>
      <c r="M11" s="174"/>
      <c r="N11" s="174">
        <v>17782</v>
      </c>
      <c r="O11" s="174"/>
      <c r="P11" s="174"/>
      <c r="Q11" s="174"/>
      <c r="R11" s="174"/>
      <c r="S11" s="174"/>
      <c r="T11" s="174"/>
      <c r="U11" s="174"/>
      <c r="V11" s="174"/>
      <c r="W11" s="174"/>
      <c r="X11" s="174">
        <v>15870</v>
      </c>
      <c r="Y11" s="174"/>
      <c r="Z11" s="174"/>
      <c r="AA11" s="174">
        <v>6683</v>
      </c>
      <c r="AB11" s="174"/>
      <c r="AC11" s="174"/>
      <c r="AD11" s="174">
        <v>8094</v>
      </c>
      <c r="AE11" s="174"/>
      <c r="AF11" s="174"/>
      <c r="AG11" s="174">
        <v>4040</v>
      </c>
      <c r="AH11" s="174"/>
      <c r="AI11" s="174"/>
      <c r="AJ11" s="175">
        <v>6767</v>
      </c>
      <c r="AK11" s="175"/>
      <c r="AL11" s="175"/>
      <c r="AM11" s="175"/>
      <c r="AN11" s="175"/>
      <c r="AO11" s="175"/>
      <c r="AP11" s="175"/>
      <c r="AQ11" s="175"/>
      <c r="AR11" s="175"/>
      <c r="AS11" s="175"/>
      <c r="AT11" s="175">
        <v>2559</v>
      </c>
      <c r="AU11" s="175"/>
      <c r="AV11" s="175"/>
      <c r="AW11" s="175">
        <v>51797</v>
      </c>
      <c r="AX11" s="175"/>
      <c r="AY11" s="175"/>
      <c r="AZ11" s="175">
        <v>46473</v>
      </c>
      <c r="BA11" s="175"/>
      <c r="BB11" s="175"/>
      <c r="BC11" s="174">
        <v>3415</v>
      </c>
      <c r="BD11" s="174"/>
      <c r="BE11" s="174"/>
      <c r="BF11" s="67"/>
      <c r="BG11" s="175">
        <v>46473</v>
      </c>
      <c r="BH11" s="175"/>
      <c r="BI11" s="175"/>
      <c r="BJ11" s="174">
        <v>3415</v>
      </c>
      <c r="BK11" s="174"/>
      <c r="BL11" s="174"/>
      <c r="BM11" s="67"/>
      <c r="BN11" s="175">
        <v>46473</v>
      </c>
      <c r="BO11" s="175"/>
      <c r="BP11" s="175"/>
      <c r="BQ11" s="174">
        <v>3415</v>
      </c>
      <c r="BR11" s="174"/>
      <c r="BS11" s="174"/>
      <c r="BT11" s="67"/>
      <c r="BU11" s="175">
        <v>46473</v>
      </c>
      <c r="BV11" s="175"/>
      <c r="BW11" s="175"/>
      <c r="BX11" s="174">
        <v>3415</v>
      </c>
      <c r="BY11" s="174"/>
      <c r="BZ11" s="174"/>
      <c r="CA11" s="13"/>
    </row>
    <row r="12" spans="1:79" ht="33" hidden="1" customHeight="1" x14ac:dyDescent="0.15">
      <c r="A12" s="169" t="s">
        <v>108</v>
      </c>
      <c r="B12" s="170"/>
      <c r="C12" s="170"/>
      <c r="D12" s="171"/>
      <c r="E12" s="174">
        <f>SUM(H12:BE12)</f>
        <v>176660</v>
      </c>
      <c r="F12" s="174"/>
      <c r="G12" s="174"/>
      <c r="H12" s="174">
        <v>4441</v>
      </c>
      <c r="I12" s="174"/>
      <c r="J12" s="174"/>
      <c r="K12" s="174">
        <v>4720</v>
      </c>
      <c r="L12" s="174"/>
      <c r="M12" s="174"/>
      <c r="N12" s="174">
        <v>17971</v>
      </c>
      <c r="O12" s="174"/>
      <c r="P12" s="174"/>
      <c r="Q12" s="174"/>
      <c r="R12" s="174"/>
      <c r="S12" s="174"/>
      <c r="T12" s="174"/>
      <c r="U12" s="174"/>
      <c r="V12" s="174"/>
      <c r="W12" s="174"/>
      <c r="X12" s="174">
        <v>16100</v>
      </c>
      <c r="Y12" s="174"/>
      <c r="Z12" s="174"/>
      <c r="AA12" s="174">
        <v>6904</v>
      </c>
      <c r="AB12" s="174"/>
      <c r="AC12" s="174"/>
      <c r="AD12" s="174">
        <v>8459</v>
      </c>
      <c r="AE12" s="174"/>
      <c r="AF12" s="174"/>
      <c r="AG12" s="174">
        <v>4134</v>
      </c>
      <c r="AH12" s="174"/>
      <c r="AI12" s="174"/>
      <c r="AJ12" s="175">
        <v>6937</v>
      </c>
      <c r="AK12" s="175"/>
      <c r="AL12" s="175"/>
      <c r="AM12" s="175"/>
      <c r="AN12" s="175"/>
      <c r="AO12" s="175"/>
      <c r="AP12" s="175"/>
      <c r="AQ12" s="175"/>
      <c r="AR12" s="175"/>
      <c r="AS12" s="175"/>
      <c r="AT12" s="175">
        <v>2599</v>
      </c>
      <c r="AU12" s="175"/>
      <c r="AV12" s="175"/>
      <c r="AW12" s="175">
        <v>53389</v>
      </c>
      <c r="AX12" s="175"/>
      <c r="AY12" s="175"/>
      <c r="AZ12" s="175">
        <v>47591</v>
      </c>
      <c r="BA12" s="175"/>
      <c r="BB12" s="175"/>
      <c r="BC12" s="174">
        <v>3415</v>
      </c>
      <c r="BD12" s="174"/>
      <c r="BE12" s="174"/>
      <c r="BF12" s="67"/>
      <c r="BG12" s="175">
        <v>47591</v>
      </c>
      <c r="BH12" s="175"/>
      <c r="BI12" s="175"/>
      <c r="BJ12" s="174">
        <v>3415</v>
      </c>
      <c r="BK12" s="174"/>
      <c r="BL12" s="174"/>
      <c r="BM12" s="67"/>
      <c r="BN12" s="175">
        <v>47591</v>
      </c>
      <c r="BO12" s="175"/>
      <c r="BP12" s="175"/>
      <c r="BQ12" s="174">
        <v>3415</v>
      </c>
      <c r="BR12" s="174"/>
      <c r="BS12" s="174"/>
      <c r="BT12" s="67"/>
      <c r="BU12" s="175">
        <v>47591</v>
      </c>
      <c r="BV12" s="175"/>
      <c r="BW12" s="175"/>
      <c r="BX12" s="174">
        <v>3415</v>
      </c>
      <c r="BY12" s="174"/>
      <c r="BZ12" s="174"/>
      <c r="CA12" s="13"/>
    </row>
    <row r="13" spans="1:79" ht="33" hidden="1" customHeight="1" x14ac:dyDescent="0.15">
      <c r="A13" s="169" t="s">
        <v>109</v>
      </c>
      <c r="B13" s="170"/>
      <c r="C13" s="170"/>
      <c r="D13" s="171"/>
      <c r="E13" s="174">
        <f>SUM(H13:BE13)</f>
        <v>181023</v>
      </c>
      <c r="F13" s="174"/>
      <c r="G13" s="174"/>
      <c r="H13" s="174">
        <v>4477</v>
      </c>
      <c r="I13" s="174"/>
      <c r="J13" s="174"/>
      <c r="K13" s="174">
        <v>4849</v>
      </c>
      <c r="L13" s="174"/>
      <c r="M13" s="174"/>
      <c r="N13" s="174">
        <v>18147</v>
      </c>
      <c r="O13" s="174"/>
      <c r="P13" s="174"/>
      <c r="Q13" s="174"/>
      <c r="R13" s="174"/>
      <c r="S13" s="174"/>
      <c r="T13" s="174"/>
      <c r="U13" s="174"/>
      <c r="V13" s="174"/>
      <c r="W13" s="174"/>
      <c r="X13" s="174">
        <v>16292</v>
      </c>
      <c r="Y13" s="174"/>
      <c r="Z13" s="174"/>
      <c r="AA13" s="174">
        <v>7105</v>
      </c>
      <c r="AB13" s="174"/>
      <c r="AC13" s="174"/>
      <c r="AD13" s="174">
        <v>8681</v>
      </c>
      <c r="AE13" s="174"/>
      <c r="AF13" s="174"/>
      <c r="AG13" s="174">
        <v>4227</v>
      </c>
      <c r="AH13" s="174"/>
      <c r="AI13" s="174"/>
      <c r="AJ13" s="175">
        <v>7072</v>
      </c>
      <c r="AK13" s="175"/>
      <c r="AL13" s="175"/>
      <c r="AM13" s="175"/>
      <c r="AN13" s="175"/>
      <c r="AO13" s="175"/>
      <c r="AP13" s="175"/>
      <c r="AQ13" s="175"/>
      <c r="AR13" s="175"/>
      <c r="AS13" s="175"/>
      <c r="AT13" s="175">
        <v>2622</v>
      </c>
      <c r="AU13" s="175"/>
      <c r="AV13" s="175"/>
      <c r="AW13" s="175">
        <v>55559</v>
      </c>
      <c r="AX13" s="175"/>
      <c r="AY13" s="175"/>
      <c r="AZ13" s="175">
        <v>48577</v>
      </c>
      <c r="BA13" s="175"/>
      <c r="BB13" s="175"/>
      <c r="BC13" s="174">
        <v>3415</v>
      </c>
      <c r="BD13" s="174"/>
      <c r="BE13" s="174"/>
      <c r="BF13" s="67"/>
      <c r="BG13" s="175">
        <v>48577</v>
      </c>
      <c r="BH13" s="175"/>
      <c r="BI13" s="175"/>
      <c r="BJ13" s="174">
        <v>3415</v>
      </c>
      <c r="BK13" s="174"/>
      <c r="BL13" s="174"/>
      <c r="BM13" s="67"/>
      <c r="BN13" s="175">
        <v>48577</v>
      </c>
      <c r="BO13" s="175"/>
      <c r="BP13" s="175"/>
      <c r="BQ13" s="174">
        <v>3415</v>
      </c>
      <c r="BR13" s="174"/>
      <c r="BS13" s="174"/>
      <c r="BT13" s="67"/>
      <c r="BU13" s="175">
        <v>48577</v>
      </c>
      <c r="BV13" s="175"/>
      <c r="BW13" s="175"/>
      <c r="BX13" s="174">
        <v>3415</v>
      </c>
      <c r="BY13" s="174"/>
      <c r="BZ13" s="174"/>
      <c r="CA13" s="13"/>
    </row>
    <row r="14" spans="1:79" ht="33" hidden="1" customHeight="1" x14ac:dyDescent="0.15">
      <c r="A14" s="169" t="s">
        <v>110</v>
      </c>
      <c r="B14" s="170"/>
      <c r="C14" s="170"/>
      <c r="D14" s="171"/>
      <c r="E14" s="174">
        <f>SUM(H14:BE14)</f>
        <v>183734</v>
      </c>
      <c r="F14" s="174"/>
      <c r="G14" s="174"/>
      <c r="H14" s="174">
        <v>4345</v>
      </c>
      <c r="I14" s="174"/>
      <c r="J14" s="174"/>
      <c r="K14" s="174">
        <v>4319</v>
      </c>
      <c r="L14" s="174"/>
      <c r="M14" s="174"/>
      <c r="N14" s="174">
        <v>18227</v>
      </c>
      <c r="O14" s="174"/>
      <c r="P14" s="174"/>
      <c r="Q14" s="174"/>
      <c r="R14" s="174"/>
      <c r="S14" s="174"/>
      <c r="T14" s="174"/>
      <c r="U14" s="174"/>
      <c r="V14" s="174"/>
      <c r="W14" s="174"/>
      <c r="X14" s="174">
        <v>16480</v>
      </c>
      <c r="Y14" s="174"/>
      <c r="Z14" s="174"/>
      <c r="AA14" s="174">
        <v>7231</v>
      </c>
      <c r="AB14" s="174"/>
      <c r="AC14" s="174"/>
      <c r="AD14" s="174">
        <v>8820</v>
      </c>
      <c r="AE14" s="174"/>
      <c r="AF14" s="174"/>
      <c r="AG14" s="174">
        <v>4277</v>
      </c>
      <c r="AH14" s="174"/>
      <c r="AI14" s="174"/>
      <c r="AJ14" s="175">
        <v>7162</v>
      </c>
      <c r="AK14" s="175"/>
      <c r="AL14" s="175"/>
      <c r="AM14" s="175"/>
      <c r="AN14" s="175"/>
      <c r="AO14" s="175"/>
      <c r="AP14" s="175"/>
      <c r="AQ14" s="175"/>
      <c r="AR14" s="175"/>
      <c r="AS14" s="175"/>
      <c r="AT14" s="175">
        <v>2637</v>
      </c>
      <c r="AU14" s="175"/>
      <c r="AV14" s="175"/>
      <c r="AW14" s="175">
        <v>57267</v>
      </c>
      <c r="AX14" s="175"/>
      <c r="AY14" s="175"/>
      <c r="AZ14" s="175">
        <v>49554</v>
      </c>
      <c r="BA14" s="175"/>
      <c r="BB14" s="175"/>
      <c r="BC14" s="174">
        <v>3415</v>
      </c>
      <c r="BD14" s="174"/>
      <c r="BE14" s="174"/>
      <c r="BF14" s="67"/>
      <c r="BG14" s="175">
        <v>49554</v>
      </c>
      <c r="BH14" s="175"/>
      <c r="BI14" s="175"/>
      <c r="BJ14" s="174">
        <v>3415</v>
      </c>
      <c r="BK14" s="174"/>
      <c r="BL14" s="174"/>
      <c r="BM14" s="67"/>
      <c r="BN14" s="175">
        <v>49554</v>
      </c>
      <c r="BO14" s="175"/>
      <c r="BP14" s="175"/>
      <c r="BQ14" s="174">
        <v>3415</v>
      </c>
      <c r="BR14" s="174"/>
      <c r="BS14" s="174"/>
      <c r="BT14" s="67"/>
      <c r="BU14" s="175">
        <v>49554</v>
      </c>
      <c r="BV14" s="175"/>
      <c r="BW14" s="175"/>
      <c r="BX14" s="174">
        <v>3415</v>
      </c>
      <c r="BY14" s="174"/>
      <c r="BZ14" s="174"/>
      <c r="CA14" s="13"/>
    </row>
    <row r="15" spans="1:79" ht="20.100000000000001" hidden="1" customHeight="1" x14ac:dyDescent="0.15">
      <c r="A15" s="176"/>
      <c r="B15" s="176"/>
      <c r="C15" s="176"/>
      <c r="D15" s="177"/>
      <c r="E15" s="178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80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80"/>
      <c r="AW15" s="180"/>
      <c r="AX15" s="180"/>
      <c r="AY15" s="180"/>
      <c r="AZ15" s="180"/>
      <c r="BA15" s="180"/>
      <c r="BB15" s="180"/>
      <c r="BC15" s="179"/>
      <c r="BD15" s="179"/>
      <c r="BE15" s="179"/>
      <c r="BF15" s="71"/>
      <c r="BG15" s="180"/>
      <c r="BH15" s="180"/>
      <c r="BI15" s="180"/>
      <c r="BJ15" s="179"/>
      <c r="BK15" s="179"/>
      <c r="BL15" s="179"/>
      <c r="BM15" s="71"/>
      <c r="BN15" s="180"/>
      <c r="BO15" s="180"/>
      <c r="BP15" s="180"/>
      <c r="BQ15" s="179"/>
      <c r="BR15" s="179"/>
      <c r="BS15" s="179"/>
      <c r="BT15" s="71"/>
      <c r="BU15" s="180"/>
      <c r="BV15" s="180"/>
      <c r="BW15" s="180"/>
      <c r="BX15" s="179"/>
      <c r="BY15" s="179"/>
      <c r="BZ15" s="179"/>
    </row>
    <row r="16" spans="1:79" ht="20.100000000000001" hidden="1" customHeight="1" x14ac:dyDescent="0.15">
      <c r="A16" s="10" t="s">
        <v>111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  <c r="L16" s="72"/>
      <c r="M16" s="72"/>
      <c r="N16" s="73"/>
      <c r="O16" s="72"/>
      <c r="P16" s="72"/>
      <c r="Q16" s="73"/>
      <c r="R16" s="72"/>
      <c r="S16" s="72"/>
      <c r="T16" s="73"/>
      <c r="U16" s="72"/>
      <c r="V16" s="72"/>
      <c r="W16" s="72"/>
      <c r="X16" s="73"/>
      <c r="Y16" s="72"/>
      <c r="Z16" s="72"/>
      <c r="AA16" s="73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F16" s="72"/>
      <c r="BG16" s="72"/>
      <c r="BH16" s="72"/>
      <c r="BI16" s="72"/>
      <c r="BM16" s="72"/>
      <c r="BN16" s="72"/>
      <c r="BO16" s="72"/>
      <c r="BP16" s="72"/>
      <c r="BT16" s="72"/>
      <c r="BU16" s="72"/>
      <c r="BV16" s="72"/>
      <c r="BW16" s="72"/>
    </row>
    <row r="17" spans="1:78" ht="20.100000000000001" hidden="1" customHeight="1" x14ac:dyDescent="0.15">
      <c r="A17" s="10" t="s">
        <v>112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</row>
    <row r="18" spans="1:78" ht="14.1" hidden="1" customHeight="1" x14ac:dyDescent="0.15">
      <c r="A18" s="1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</row>
    <row r="19" spans="1:78" ht="26.1" customHeight="1" x14ac:dyDescent="0.15">
      <c r="A19" s="80" t="s">
        <v>113</v>
      </c>
      <c r="B19" s="81"/>
      <c r="C19" s="81"/>
      <c r="D19" s="81"/>
      <c r="E19" s="81"/>
      <c r="F19" s="81"/>
      <c r="G19" s="81"/>
      <c r="H19" s="81"/>
      <c r="I19" s="81" t="s">
        <v>114</v>
      </c>
      <c r="J19" s="81"/>
      <c r="K19" s="81"/>
      <c r="L19" s="81"/>
      <c r="M19" s="81"/>
      <c r="N19" s="81"/>
      <c r="O19" s="81"/>
      <c r="P19" s="81" t="s">
        <v>115</v>
      </c>
      <c r="Q19" s="81"/>
      <c r="R19" s="81"/>
      <c r="S19" s="81"/>
      <c r="T19" s="81"/>
      <c r="U19" s="81"/>
      <c r="V19" s="81"/>
      <c r="W19" s="81" t="s">
        <v>116</v>
      </c>
      <c r="X19" s="81"/>
      <c r="Y19" s="81"/>
      <c r="Z19" s="81"/>
      <c r="AA19" s="81"/>
      <c r="AB19" s="81"/>
      <c r="AC19" s="81"/>
      <c r="AD19" s="81" t="s">
        <v>117</v>
      </c>
      <c r="AE19" s="81"/>
      <c r="AF19" s="81"/>
      <c r="AG19" s="81"/>
      <c r="AH19" s="81"/>
      <c r="AI19" s="81"/>
      <c r="AJ19" s="81"/>
      <c r="AK19" s="81" t="s">
        <v>118</v>
      </c>
      <c r="AL19" s="81"/>
      <c r="AM19" s="81"/>
      <c r="AN19" s="81"/>
      <c r="AO19" s="81"/>
      <c r="AP19" s="81"/>
      <c r="AQ19" s="81"/>
      <c r="AR19" s="81" t="s">
        <v>119</v>
      </c>
      <c r="AS19" s="81"/>
      <c r="AT19" s="81"/>
      <c r="AU19" s="81"/>
      <c r="AV19" s="81"/>
      <c r="AW19" s="81"/>
      <c r="AX19" s="84"/>
      <c r="AY19" s="81" t="s">
        <v>120</v>
      </c>
      <c r="AZ19" s="81"/>
      <c r="BA19" s="81"/>
      <c r="BB19" s="81"/>
      <c r="BC19" s="81"/>
      <c r="BD19" s="81"/>
      <c r="BE19" s="84"/>
      <c r="BF19" s="81" t="s">
        <v>121</v>
      </c>
      <c r="BG19" s="81"/>
      <c r="BH19" s="81"/>
      <c r="BI19" s="81"/>
      <c r="BJ19" s="81"/>
      <c r="BK19" s="81"/>
      <c r="BL19" s="84"/>
      <c r="BM19" s="81" t="s">
        <v>122</v>
      </c>
      <c r="BN19" s="81"/>
      <c r="BO19" s="81"/>
      <c r="BP19" s="81"/>
      <c r="BQ19" s="81"/>
      <c r="BR19" s="81"/>
      <c r="BS19" s="84"/>
      <c r="BT19" s="81" t="s">
        <v>123</v>
      </c>
      <c r="BU19" s="81"/>
      <c r="BV19" s="81"/>
      <c r="BW19" s="81"/>
      <c r="BX19" s="81"/>
      <c r="BY19" s="81"/>
      <c r="BZ19" s="84"/>
    </row>
    <row r="20" spans="1:78" ht="24.75" customHeight="1" x14ac:dyDescent="0.15">
      <c r="A20" s="182" t="s">
        <v>124</v>
      </c>
      <c r="B20" s="182"/>
      <c r="C20" s="182"/>
      <c r="D20" s="182"/>
      <c r="E20" s="182"/>
      <c r="F20" s="182"/>
      <c r="G20" s="182"/>
      <c r="H20" s="183"/>
      <c r="I20" s="181">
        <f>SUM(I21:O32)</f>
        <v>168131</v>
      </c>
      <c r="J20" s="181"/>
      <c r="K20" s="181"/>
      <c r="L20" s="181"/>
      <c r="M20" s="181"/>
      <c r="N20" s="181"/>
      <c r="O20" s="181"/>
      <c r="P20" s="181">
        <f>SUM(P21:V32)</f>
        <v>172400</v>
      </c>
      <c r="Q20" s="181"/>
      <c r="R20" s="181"/>
      <c r="S20" s="181"/>
      <c r="T20" s="181"/>
      <c r="U20" s="181"/>
      <c r="V20" s="181"/>
      <c r="W20" s="181">
        <f>SUM(W21:AC32)</f>
        <v>176660</v>
      </c>
      <c r="X20" s="181"/>
      <c r="Y20" s="181"/>
      <c r="Z20" s="181"/>
      <c r="AA20" s="181"/>
      <c r="AB20" s="181"/>
      <c r="AC20" s="181"/>
      <c r="AD20" s="181">
        <f>SUM(AD21:AJ32)</f>
        <v>181023</v>
      </c>
      <c r="AE20" s="181"/>
      <c r="AF20" s="181"/>
      <c r="AG20" s="181"/>
      <c r="AH20" s="181"/>
      <c r="AI20" s="181"/>
      <c r="AJ20" s="181"/>
      <c r="AK20" s="181">
        <f>SUM(AK21:AQ32)</f>
        <v>183734</v>
      </c>
      <c r="AL20" s="181"/>
      <c r="AM20" s="181"/>
      <c r="AN20" s="181"/>
      <c r="AO20" s="181"/>
      <c r="AP20" s="181"/>
      <c r="AQ20" s="181"/>
      <c r="AR20" s="181">
        <f>SUM(AR21:AX32)</f>
        <v>186557</v>
      </c>
      <c r="AS20" s="181"/>
      <c r="AT20" s="181"/>
      <c r="AU20" s="181"/>
      <c r="AV20" s="181"/>
      <c r="AW20" s="181"/>
      <c r="AX20" s="181"/>
      <c r="AY20" s="181">
        <f>SUM(AY21:BE32)</f>
        <v>189535</v>
      </c>
      <c r="AZ20" s="181"/>
      <c r="BA20" s="181"/>
      <c r="BB20" s="181"/>
      <c r="BC20" s="181"/>
      <c r="BD20" s="181"/>
      <c r="BE20" s="181"/>
      <c r="BF20" s="181">
        <f>SUM(BF21:BL32)</f>
        <v>192325</v>
      </c>
      <c r="BG20" s="181"/>
      <c r="BH20" s="181"/>
      <c r="BI20" s="181"/>
      <c r="BJ20" s="181"/>
      <c r="BK20" s="181"/>
      <c r="BL20" s="181"/>
      <c r="BM20" s="181">
        <f>SUM(BM21:BS32)</f>
        <v>190439</v>
      </c>
      <c r="BN20" s="181"/>
      <c r="BO20" s="181"/>
      <c r="BP20" s="181"/>
      <c r="BQ20" s="181"/>
      <c r="BR20" s="181"/>
      <c r="BS20" s="181"/>
      <c r="BT20" s="181">
        <f t="shared" ref="BT20" si="0">SUM(BT21:BZ32)</f>
        <v>189435</v>
      </c>
      <c r="BU20" s="181"/>
      <c r="BV20" s="181"/>
      <c r="BW20" s="181"/>
      <c r="BX20" s="181"/>
      <c r="BY20" s="181"/>
      <c r="BZ20" s="181"/>
    </row>
    <row r="21" spans="1:78" ht="24.75" customHeight="1" x14ac:dyDescent="0.15">
      <c r="A21" s="109" t="s">
        <v>125</v>
      </c>
      <c r="B21" s="109"/>
      <c r="C21" s="109"/>
      <c r="D21" s="109"/>
      <c r="E21" s="109"/>
      <c r="F21" s="109"/>
      <c r="G21" s="109"/>
      <c r="H21" s="110"/>
      <c r="I21" s="181">
        <v>4326</v>
      </c>
      <c r="J21" s="181"/>
      <c r="K21" s="181"/>
      <c r="L21" s="181"/>
      <c r="M21" s="181"/>
      <c r="N21" s="181"/>
      <c r="O21" s="181"/>
      <c r="P21" s="181">
        <v>4381</v>
      </c>
      <c r="Q21" s="181"/>
      <c r="R21" s="181"/>
      <c r="S21" s="181"/>
      <c r="T21" s="181"/>
      <c r="U21" s="181"/>
      <c r="V21" s="181"/>
      <c r="W21" s="181">
        <v>4441</v>
      </c>
      <c r="X21" s="181"/>
      <c r="Y21" s="181"/>
      <c r="Z21" s="181"/>
      <c r="AA21" s="181"/>
      <c r="AB21" s="181"/>
      <c r="AC21" s="181"/>
      <c r="AD21" s="181">
        <v>4477</v>
      </c>
      <c r="AE21" s="181"/>
      <c r="AF21" s="181"/>
      <c r="AG21" s="181"/>
      <c r="AH21" s="181"/>
      <c r="AI21" s="181"/>
      <c r="AJ21" s="181"/>
      <c r="AK21" s="181">
        <v>4345</v>
      </c>
      <c r="AL21" s="181"/>
      <c r="AM21" s="181"/>
      <c r="AN21" s="181"/>
      <c r="AO21" s="181"/>
      <c r="AP21" s="181"/>
      <c r="AQ21" s="181"/>
      <c r="AR21" s="181">
        <v>4375</v>
      </c>
      <c r="AS21" s="181"/>
      <c r="AT21" s="181"/>
      <c r="AU21" s="181"/>
      <c r="AV21" s="181"/>
      <c r="AW21" s="181"/>
      <c r="AX21" s="181"/>
      <c r="AY21" s="181">
        <v>4408</v>
      </c>
      <c r="AZ21" s="181"/>
      <c r="BA21" s="181"/>
      <c r="BB21" s="181"/>
      <c r="BC21" s="181"/>
      <c r="BD21" s="181"/>
      <c r="BE21" s="181"/>
      <c r="BF21" s="181">
        <v>4435</v>
      </c>
      <c r="BG21" s="181"/>
      <c r="BH21" s="181"/>
      <c r="BI21" s="181"/>
      <c r="BJ21" s="181"/>
      <c r="BK21" s="181"/>
      <c r="BL21" s="181"/>
      <c r="BM21" s="181">
        <v>4309</v>
      </c>
      <c r="BN21" s="181"/>
      <c r="BO21" s="181"/>
      <c r="BP21" s="181"/>
      <c r="BQ21" s="181"/>
      <c r="BR21" s="181"/>
      <c r="BS21" s="181"/>
      <c r="BT21" s="181">
        <v>4147</v>
      </c>
      <c r="BU21" s="181"/>
      <c r="BV21" s="181"/>
      <c r="BW21" s="181"/>
      <c r="BX21" s="181"/>
      <c r="BY21" s="181"/>
      <c r="BZ21" s="181"/>
    </row>
    <row r="22" spans="1:78" ht="24.75" customHeight="1" x14ac:dyDescent="0.15">
      <c r="A22" s="109" t="s">
        <v>126</v>
      </c>
      <c r="B22" s="109"/>
      <c r="C22" s="109"/>
      <c r="D22" s="109"/>
      <c r="E22" s="109"/>
      <c r="F22" s="109"/>
      <c r="G22" s="109"/>
      <c r="H22" s="110"/>
      <c r="I22" s="181">
        <v>4437</v>
      </c>
      <c r="J22" s="181"/>
      <c r="K22" s="181"/>
      <c r="L22" s="181"/>
      <c r="M22" s="181"/>
      <c r="N22" s="181"/>
      <c r="O22" s="181"/>
      <c r="P22" s="181">
        <v>4539</v>
      </c>
      <c r="Q22" s="181"/>
      <c r="R22" s="181"/>
      <c r="S22" s="181"/>
      <c r="T22" s="181"/>
      <c r="U22" s="181"/>
      <c r="V22" s="181"/>
      <c r="W22" s="181">
        <v>4720</v>
      </c>
      <c r="X22" s="181"/>
      <c r="Y22" s="181"/>
      <c r="Z22" s="181"/>
      <c r="AA22" s="181"/>
      <c r="AB22" s="181"/>
      <c r="AC22" s="181"/>
      <c r="AD22" s="181">
        <v>4849</v>
      </c>
      <c r="AE22" s="181"/>
      <c r="AF22" s="181"/>
      <c r="AG22" s="181"/>
      <c r="AH22" s="181"/>
      <c r="AI22" s="181"/>
      <c r="AJ22" s="181"/>
      <c r="AK22" s="181">
        <v>4319</v>
      </c>
      <c r="AL22" s="181"/>
      <c r="AM22" s="181"/>
      <c r="AN22" s="181"/>
      <c r="AO22" s="181"/>
      <c r="AP22" s="181"/>
      <c r="AQ22" s="181"/>
      <c r="AR22" s="181">
        <v>4953</v>
      </c>
      <c r="AS22" s="181"/>
      <c r="AT22" s="181"/>
      <c r="AU22" s="181"/>
      <c r="AV22" s="181"/>
      <c r="AW22" s="181"/>
      <c r="AX22" s="181"/>
      <c r="AY22" s="181">
        <v>4990</v>
      </c>
      <c r="AZ22" s="181"/>
      <c r="BA22" s="181"/>
      <c r="BB22" s="181"/>
      <c r="BC22" s="181"/>
      <c r="BD22" s="181"/>
      <c r="BE22" s="181"/>
      <c r="BF22" s="181">
        <v>5041</v>
      </c>
      <c r="BG22" s="181"/>
      <c r="BH22" s="181"/>
      <c r="BI22" s="181"/>
      <c r="BJ22" s="181"/>
      <c r="BK22" s="181"/>
      <c r="BL22" s="181"/>
      <c r="BM22" s="181">
        <v>5058</v>
      </c>
      <c r="BN22" s="181"/>
      <c r="BO22" s="181"/>
      <c r="BP22" s="181"/>
      <c r="BQ22" s="181"/>
      <c r="BR22" s="181"/>
      <c r="BS22" s="181"/>
      <c r="BT22" s="181">
        <v>5014</v>
      </c>
      <c r="BU22" s="181"/>
      <c r="BV22" s="181"/>
      <c r="BW22" s="181"/>
      <c r="BX22" s="181"/>
      <c r="BY22" s="181"/>
      <c r="BZ22" s="181"/>
    </row>
    <row r="23" spans="1:78" ht="24.75" customHeight="1" x14ac:dyDescent="0.15">
      <c r="A23" s="109" t="s">
        <v>127</v>
      </c>
      <c r="B23" s="109"/>
      <c r="C23" s="109"/>
      <c r="D23" s="109"/>
      <c r="E23" s="109"/>
      <c r="F23" s="109"/>
      <c r="G23" s="109"/>
      <c r="H23" s="110"/>
      <c r="I23" s="181">
        <v>17570</v>
      </c>
      <c r="J23" s="181"/>
      <c r="K23" s="181"/>
      <c r="L23" s="181"/>
      <c r="M23" s="181"/>
      <c r="N23" s="181"/>
      <c r="O23" s="181"/>
      <c r="P23" s="181">
        <v>17782</v>
      </c>
      <c r="Q23" s="181"/>
      <c r="R23" s="181"/>
      <c r="S23" s="181"/>
      <c r="T23" s="181"/>
      <c r="U23" s="181"/>
      <c r="V23" s="181"/>
      <c r="W23" s="181">
        <v>17971</v>
      </c>
      <c r="X23" s="181"/>
      <c r="Y23" s="181"/>
      <c r="Z23" s="181"/>
      <c r="AA23" s="181"/>
      <c r="AB23" s="181"/>
      <c r="AC23" s="181"/>
      <c r="AD23" s="181">
        <v>18147</v>
      </c>
      <c r="AE23" s="181"/>
      <c r="AF23" s="181"/>
      <c r="AG23" s="181"/>
      <c r="AH23" s="181"/>
      <c r="AI23" s="181"/>
      <c r="AJ23" s="181"/>
      <c r="AK23" s="181">
        <v>18227</v>
      </c>
      <c r="AL23" s="181"/>
      <c r="AM23" s="181"/>
      <c r="AN23" s="181"/>
      <c r="AO23" s="181"/>
      <c r="AP23" s="181"/>
      <c r="AQ23" s="181"/>
      <c r="AR23" s="181">
        <v>18271</v>
      </c>
      <c r="AS23" s="181"/>
      <c r="AT23" s="181"/>
      <c r="AU23" s="181"/>
      <c r="AV23" s="181"/>
      <c r="AW23" s="181"/>
      <c r="AX23" s="181"/>
      <c r="AY23" s="181">
        <v>18375</v>
      </c>
      <c r="AZ23" s="181"/>
      <c r="BA23" s="181"/>
      <c r="BB23" s="181"/>
      <c r="BC23" s="181"/>
      <c r="BD23" s="181"/>
      <c r="BE23" s="181"/>
      <c r="BF23" s="181">
        <v>18466</v>
      </c>
      <c r="BG23" s="181"/>
      <c r="BH23" s="181"/>
      <c r="BI23" s="181"/>
      <c r="BJ23" s="181"/>
      <c r="BK23" s="181"/>
      <c r="BL23" s="181"/>
      <c r="BM23" s="181">
        <v>18143</v>
      </c>
      <c r="BN23" s="181"/>
      <c r="BO23" s="181"/>
      <c r="BP23" s="181"/>
      <c r="BQ23" s="181"/>
      <c r="BR23" s="181"/>
      <c r="BS23" s="181"/>
      <c r="BT23" s="181">
        <v>17896</v>
      </c>
      <c r="BU23" s="181"/>
      <c r="BV23" s="181"/>
      <c r="BW23" s="181"/>
      <c r="BX23" s="181"/>
      <c r="BY23" s="181"/>
      <c r="BZ23" s="181"/>
    </row>
    <row r="24" spans="1:78" ht="24.75" customHeight="1" x14ac:dyDescent="0.15">
      <c r="A24" s="109" t="s">
        <v>128</v>
      </c>
      <c r="B24" s="109"/>
      <c r="C24" s="109"/>
      <c r="D24" s="109"/>
      <c r="E24" s="109"/>
      <c r="F24" s="109"/>
      <c r="G24" s="109"/>
      <c r="H24" s="110"/>
      <c r="I24" s="181">
        <v>15590</v>
      </c>
      <c r="J24" s="181"/>
      <c r="K24" s="181"/>
      <c r="L24" s="181"/>
      <c r="M24" s="181"/>
      <c r="N24" s="181"/>
      <c r="O24" s="181"/>
      <c r="P24" s="181">
        <v>15870</v>
      </c>
      <c r="Q24" s="181"/>
      <c r="R24" s="181"/>
      <c r="S24" s="181"/>
      <c r="T24" s="181"/>
      <c r="U24" s="181"/>
      <c r="V24" s="181"/>
      <c r="W24" s="181">
        <v>16100</v>
      </c>
      <c r="X24" s="181"/>
      <c r="Y24" s="181"/>
      <c r="Z24" s="181"/>
      <c r="AA24" s="181"/>
      <c r="AB24" s="181"/>
      <c r="AC24" s="181"/>
      <c r="AD24" s="181">
        <v>16292</v>
      </c>
      <c r="AE24" s="181"/>
      <c r="AF24" s="181"/>
      <c r="AG24" s="181"/>
      <c r="AH24" s="181"/>
      <c r="AI24" s="181"/>
      <c r="AJ24" s="181"/>
      <c r="AK24" s="181">
        <v>16480</v>
      </c>
      <c r="AL24" s="181"/>
      <c r="AM24" s="181"/>
      <c r="AN24" s="181"/>
      <c r="AO24" s="181"/>
      <c r="AP24" s="181"/>
      <c r="AQ24" s="181"/>
      <c r="AR24" s="181">
        <v>16610</v>
      </c>
      <c r="AS24" s="181"/>
      <c r="AT24" s="181"/>
      <c r="AU24" s="181"/>
      <c r="AV24" s="181"/>
      <c r="AW24" s="181"/>
      <c r="AX24" s="181"/>
      <c r="AY24" s="181">
        <v>16765</v>
      </c>
      <c r="AZ24" s="181"/>
      <c r="BA24" s="181"/>
      <c r="BB24" s="181"/>
      <c r="BC24" s="181"/>
      <c r="BD24" s="181"/>
      <c r="BE24" s="181"/>
      <c r="BF24" s="181">
        <v>16888</v>
      </c>
      <c r="BG24" s="181"/>
      <c r="BH24" s="181"/>
      <c r="BI24" s="181"/>
      <c r="BJ24" s="181"/>
      <c r="BK24" s="181"/>
      <c r="BL24" s="181"/>
      <c r="BM24" s="181">
        <v>16671</v>
      </c>
      <c r="BN24" s="181"/>
      <c r="BO24" s="181"/>
      <c r="BP24" s="181"/>
      <c r="BQ24" s="181"/>
      <c r="BR24" s="181"/>
      <c r="BS24" s="181"/>
      <c r="BT24" s="181">
        <v>16338</v>
      </c>
      <c r="BU24" s="181"/>
      <c r="BV24" s="181"/>
      <c r="BW24" s="181"/>
      <c r="BX24" s="181"/>
      <c r="BY24" s="181"/>
      <c r="BZ24" s="181"/>
    </row>
    <row r="25" spans="1:78" ht="24.75" customHeight="1" x14ac:dyDescent="0.15">
      <c r="A25" s="109" t="s">
        <v>129</v>
      </c>
      <c r="B25" s="109"/>
      <c r="C25" s="109"/>
      <c r="D25" s="109"/>
      <c r="E25" s="109"/>
      <c r="F25" s="109"/>
      <c r="G25" s="109"/>
      <c r="H25" s="110"/>
      <c r="I25" s="181">
        <v>6489</v>
      </c>
      <c r="J25" s="181"/>
      <c r="K25" s="181"/>
      <c r="L25" s="181"/>
      <c r="M25" s="181"/>
      <c r="N25" s="181"/>
      <c r="O25" s="181"/>
      <c r="P25" s="181">
        <v>6683</v>
      </c>
      <c r="Q25" s="181"/>
      <c r="R25" s="181"/>
      <c r="S25" s="181"/>
      <c r="T25" s="181"/>
      <c r="U25" s="181"/>
      <c r="V25" s="181"/>
      <c r="W25" s="181">
        <v>6904</v>
      </c>
      <c r="X25" s="181"/>
      <c r="Y25" s="181"/>
      <c r="Z25" s="181"/>
      <c r="AA25" s="181"/>
      <c r="AB25" s="181"/>
      <c r="AC25" s="181"/>
      <c r="AD25" s="181">
        <v>7105</v>
      </c>
      <c r="AE25" s="181"/>
      <c r="AF25" s="181"/>
      <c r="AG25" s="181"/>
      <c r="AH25" s="181"/>
      <c r="AI25" s="181"/>
      <c r="AJ25" s="181"/>
      <c r="AK25" s="181">
        <v>7231</v>
      </c>
      <c r="AL25" s="181"/>
      <c r="AM25" s="181"/>
      <c r="AN25" s="181"/>
      <c r="AO25" s="181"/>
      <c r="AP25" s="181"/>
      <c r="AQ25" s="181"/>
      <c r="AR25" s="181">
        <v>7357</v>
      </c>
      <c r="AS25" s="181"/>
      <c r="AT25" s="181"/>
      <c r="AU25" s="181"/>
      <c r="AV25" s="181"/>
      <c r="AW25" s="181"/>
      <c r="AX25" s="181"/>
      <c r="AY25" s="181">
        <v>7487</v>
      </c>
      <c r="AZ25" s="181"/>
      <c r="BA25" s="181"/>
      <c r="BB25" s="181"/>
      <c r="BC25" s="181"/>
      <c r="BD25" s="181"/>
      <c r="BE25" s="181"/>
      <c r="BF25" s="181">
        <v>7662</v>
      </c>
      <c r="BG25" s="181"/>
      <c r="BH25" s="181"/>
      <c r="BI25" s="181"/>
      <c r="BJ25" s="181"/>
      <c r="BK25" s="181"/>
      <c r="BL25" s="181"/>
      <c r="BM25" s="181">
        <v>7596</v>
      </c>
      <c r="BN25" s="181"/>
      <c r="BO25" s="181"/>
      <c r="BP25" s="181"/>
      <c r="BQ25" s="181"/>
      <c r="BR25" s="181"/>
      <c r="BS25" s="181"/>
      <c r="BT25" s="181">
        <v>7662</v>
      </c>
      <c r="BU25" s="181"/>
      <c r="BV25" s="181"/>
      <c r="BW25" s="181"/>
      <c r="BX25" s="181"/>
      <c r="BY25" s="181"/>
      <c r="BZ25" s="181"/>
    </row>
    <row r="26" spans="1:78" ht="24.75" customHeight="1" x14ac:dyDescent="0.15">
      <c r="A26" s="109" t="s">
        <v>130</v>
      </c>
      <c r="B26" s="109"/>
      <c r="C26" s="109"/>
      <c r="D26" s="109"/>
      <c r="E26" s="109"/>
      <c r="F26" s="109"/>
      <c r="G26" s="109"/>
      <c r="H26" s="110"/>
      <c r="I26" s="181">
        <v>7792</v>
      </c>
      <c r="J26" s="181"/>
      <c r="K26" s="181"/>
      <c r="L26" s="181"/>
      <c r="M26" s="181"/>
      <c r="N26" s="181"/>
      <c r="O26" s="181"/>
      <c r="P26" s="181">
        <v>8094</v>
      </c>
      <c r="Q26" s="181"/>
      <c r="R26" s="181"/>
      <c r="S26" s="181"/>
      <c r="T26" s="181"/>
      <c r="U26" s="181"/>
      <c r="V26" s="181"/>
      <c r="W26" s="181">
        <v>8459</v>
      </c>
      <c r="X26" s="181"/>
      <c r="Y26" s="181"/>
      <c r="Z26" s="181"/>
      <c r="AA26" s="181"/>
      <c r="AB26" s="181"/>
      <c r="AC26" s="181"/>
      <c r="AD26" s="181">
        <v>8681</v>
      </c>
      <c r="AE26" s="181"/>
      <c r="AF26" s="181"/>
      <c r="AG26" s="181"/>
      <c r="AH26" s="181"/>
      <c r="AI26" s="181"/>
      <c r="AJ26" s="181"/>
      <c r="AK26" s="181">
        <v>8820</v>
      </c>
      <c r="AL26" s="181"/>
      <c r="AM26" s="181"/>
      <c r="AN26" s="181"/>
      <c r="AO26" s="181"/>
      <c r="AP26" s="181"/>
      <c r="AQ26" s="181"/>
      <c r="AR26" s="181">
        <v>9002</v>
      </c>
      <c r="AS26" s="181"/>
      <c r="AT26" s="181"/>
      <c r="AU26" s="181"/>
      <c r="AV26" s="181"/>
      <c r="AW26" s="181"/>
      <c r="AX26" s="181"/>
      <c r="AY26" s="181">
        <v>9153</v>
      </c>
      <c r="AZ26" s="181"/>
      <c r="BA26" s="181"/>
      <c r="BB26" s="181"/>
      <c r="BC26" s="181"/>
      <c r="BD26" s="181"/>
      <c r="BE26" s="181"/>
      <c r="BF26" s="181">
        <v>9323</v>
      </c>
      <c r="BG26" s="181"/>
      <c r="BH26" s="181"/>
      <c r="BI26" s="181"/>
      <c r="BJ26" s="181"/>
      <c r="BK26" s="181"/>
      <c r="BL26" s="181"/>
      <c r="BM26" s="181">
        <v>9137</v>
      </c>
      <c r="BN26" s="181"/>
      <c r="BO26" s="181"/>
      <c r="BP26" s="181"/>
      <c r="BQ26" s="181"/>
      <c r="BR26" s="181"/>
      <c r="BS26" s="181"/>
      <c r="BT26" s="181">
        <v>9198</v>
      </c>
      <c r="BU26" s="181"/>
      <c r="BV26" s="181"/>
      <c r="BW26" s="181"/>
      <c r="BX26" s="181"/>
      <c r="BY26" s="181"/>
      <c r="BZ26" s="181"/>
    </row>
    <row r="27" spans="1:78" ht="24.75" customHeight="1" x14ac:dyDescent="0.15">
      <c r="A27" s="109" t="s">
        <v>131</v>
      </c>
      <c r="B27" s="109"/>
      <c r="C27" s="109"/>
      <c r="D27" s="109"/>
      <c r="E27" s="109"/>
      <c r="F27" s="109"/>
      <c r="G27" s="109"/>
      <c r="H27" s="110"/>
      <c r="I27" s="181">
        <v>3977</v>
      </c>
      <c r="J27" s="181"/>
      <c r="K27" s="181"/>
      <c r="L27" s="181"/>
      <c r="M27" s="181"/>
      <c r="N27" s="181"/>
      <c r="O27" s="181"/>
      <c r="P27" s="181">
        <v>4040</v>
      </c>
      <c r="Q27" s="181"/>
      <c r="R27" s="181"/>
      <c r="S27" s="181"/>
      <c r="T27" s="181"/>
      <c r="U27" s="181"/>
      <c r="V27" s="181"/>
      <c r="W27" s="181">
        <v>4134</v>
      </c>
      <c r="X27" s="181"/>
      <c r="Y27" s="181"/>
      <c r="Z27" s="181"/>
      <c r="AA27" s="181"/>
      <c r="AB27" s="181"/>
      <c r="AC27" s="181"/>
      <c r="AD27" s="181">
        <v>4227</v>
      </c>
      <c r="AE27" s="181"/>
      <c r="AF27" s="181"/>
      <c r="AG27" s="181"/>
      <c r="AH27" s="181"/>
      <c r="AI27" s="181"/>
      <c r="AJ27" s="181"/>
      <c r="AK27" s="181">
        <v>4277</v>
      </c>
      <c r="AL27" s="181"/>
      <c r="AM27" s="181"/>
      <c r="AN27" s="181"/>
      <c r="AO27" s="181"/>
      <c r="AP27" s="181"/>
      <c r="AQ27" s="181"/>
      <c r="AR27" s="181">
        <v>4318</v>
      </c>
      <c r="AS27" s="181"/>
      <c r="AT27" s="181"/>
      <c r="AU27" s="181"/>
      <c r="AV27" s="181"/>
      <c r="AW27" s="181"/>
      <c r="AX27" s="181"/>
      <c r="AY27" s="181">
        <v>4353</v>
      </c>
      <c r="AZ27" s="181"/>
      <c r="BA27" s="181"/>
      <c r="BB27" s="181"/>
      <c r="BC27" s="181"/>
      <c r="BD27" s="181"/>
      <c r="BE27" s="181"/>
      <c r="BF27" s="181">
        <v>4400</v>
      </c>
      <c r="BG27" s="181"/>
      <c r="BH27" s="181"/>
      <c r="BI27" s="181"/>
      <c r="BJ27" s="181"/>
      <c r="BK27" s="181"/>
      <c r="BL27" s="181"/>
      <c r="BM27" s="181">
        <v>4324</v>
      </c>
      <c r="BN27" s="181"/>
      <c r="BO27" s="181"/>
      <c r="BP27" s="181"/>
      <c r="BQ27" s="181"/>
      <c r="BR27" s="181"/>
      <c r="BS27" s="181"/>
      <c r="BT27" s="181">
        <v>4325</v>
      </c>
      <c r="BU27" s="181"/>
      <c r="BV27" s="181"/>
      <c r="BW27" s="181"/>
      <c r="BX27" s="181"/>
      <c r="BY27" s="181"/>
      <c r="BZ27" s="181"/>
    </row>
    <row r="28" spans="1:78" ht="24.75" customHeight="1" x14ac:dyDescent="0.15">
      <c r="A28" s="109" t="s">
        <v>132</v>
      </c>
      <c r="B28" s="109"/>
      <c r="C28" s="109"/>
      <c r="D28" s="109"/>
      <c r="E28" s="109"/>
      <c r="F28" s="109"/>
      <c r="G28" s="109"/>
      <c r="H28" s="110"/>
      <c r="I28" s="181">
        <v>6636</v>
      </c>
      <c r="J28" s="181"/>
      <c r="K28" s="181"/>
      <c r="L28" s="181"/>
      <c r="M28" s="181"/>
      <c r="N28" s="181"/>
      <c r="O28" s="181"/>
      <c r="P28" s="181">
        <v>6767</v>
      </c>
      <c r="Q28" s="181"/>
      <c r="R28" s="181"/>
      <c r="S28" s="181"/>
      <c r="T28" s="181"/>
      <c r="U28" s="181"/>
      <c r="V28" s="181"/>
      <c r="W28" s="181">
        <v>6937</v>
      </c>
      <c r="X28" s="181"/>
      <c r="Y28" s="181"/>
      <c r="Z28" s="181"/>
      <c r="AA28" s="181"/>
      <c r="AB28" s="181"/>
      <c r="AC28" s="181"/>
      <c r="AD28" s="181">
        <v>7072</v>
      </c>
      <c r="AE28" s="181"/>
      <c r="AF28" s="181"/>
      <c r="AG28" s="181"/>
      <c r="AH28" s="181"/>
      <c r="AI28" s="181"/>
      <c r="AJ28" s="181"/>
      <c r="AK28" s="181">
        <v>7162</v>
      </c>
      <c r="AL28" s="181"/>
      <c r="AM28" s="181"/>
      <c r="AN28" s="181"/>
      <c r="AO28" s="181"/>
      <c r="AP28" s="181"/>
      <c r="AQ28" s="181"/>
      <c r="AR28" s="181">
        <v>7224</v>
      </c>
      <c r="AS28" s="181"/>
      <c r="AT28" s="181"/>
      <c r="AU28" s="181"/>
      <c r="AV28" s="181"/>
      <c r="AW28" s="181"/>
      <c r="AX28" s="181"/>
      <c r="AY28" s="181">
        <v>7279</v>
      </c>
      <c r="AZ28" s="181"/>
      <c r="BA28" s="181"/>
      <c r="BB28" s="181"/>
      <c r="BC28" s="181"/>
      <c r="BD28" s="181"/>
      <c r="BE28" s="181"/>
      <c r="BF28" s="181">
        <v>7324</v>
      </c>
      <c r="BG28" s="181"/>
      <c r="BH28" s="181"/>
      <c r="BI28" s="181"/>
      <c r="BJ28" s="181"/>
      <c r="BK28" s="181"/>
      <c r="BL28" s="181"/>
      <c r="BM28" s="181">
        <v>7261</v>
      </c>
      <c r="BN28" s="181"/>
      <c r="BO28" s="181"/>
      <c r="BP28" s="181"/>
      <c r="BQ28" s="181"/>
      <c r="BR28" s="181"/>
      <c r="BS28" s="181"/>
      <c r="BT28" s="181">
        <v>7257</v>
      </c>
      <c r="BU28" s="181"/>
      <c r="BV28" s="181"/>
      <c r="BW28" s="181"/>
      <c r="BX28" s="181"/>
      <c r="BY28" s="181"/>
      <c r="BZ28" s="181"/>
    </row>
    <row r="29" spans="1:78" ht="24.75" customHeight="1" x14ac:dyDescent="0.15">
      <c r="A29" s="109" t="s">
        <v>133</v>
      </c>
      <c r="B29" s="109"/>
      <c r="C29" s="109"/>
      <c r="D29" s="109"/>
      <c r="E29" s="109"/>
      <c r="F29" s="109"/>
      <c r="G29" s="109"/>
      <c r="H29" s="110"/>
      <c r="I29" s="181">
        <v>2505</v>
      </c>
      <c r="J29" s="181"/>
      <c r="K29" s="181"/>
      <c r="L29" s="181"/>
      <c r="M29" s="181"/>
      <c r="N29" s="181"/>
      <c r="O29" s="181"/>
      <c r="P29" s="181">
        <v>2559</v>
      </c>
      <c r="Q29" s="181"/>
      <c r="R29" s="181"/>
      <c r="S29" s="181"/>
      <c r="T29" s="181"/>
      <c r="U29" s="181"/>
      <c r="V29" s="181"/>
      <c r="W29" s="181">
        <v>2599</v>
      </c>
      <c r="X29" s="181"/>
      <c r="Y29" s="181"/>
      <c r="Z29" s="181"/>
      <c r="AA29" s="181"/>
      <c r="AB29" s="181"/>
      <c r="AC29" s="181"/>
      <c r="AD29" s="181">
        <v>2622</v>
      </c>
      <c r="AE29" s="181"/>
      <c r="AF29" s="181"/>
      <c r="AG29" s="181"/>
      <c r="AH29" s="181"/>
      <c r="AI29" s="181"/>
      <c r="AJ29" s="181"/>
      <c r="AK29" s="181">
        <v>2637</v>
      </c>
      <c r="AL29" s="181"/>
      <c r="AM29" s="181"/>
      <c r="AN29" s="181"/>
      <c r="AO29" s="181"/>
      <c r="AP29" s="181"/>
      <c r="AQ29" s="181"/>
      <c r="AR29" s="181">
        <v>2647</v>
      </c>
      <c r="AS29" s="181"/>
      <c r="AT29" s="181"/>
      <c r="AU29" s="181"/>
      <c r="AV29" s="181"/>
      <c r="AW29" s="181"/>
      <c r="AX29" s="181"/>
      <c r="AY29" s="181">
        <v>2655</v>
      </c>
      <c r="AZ29" s="181"/>
      <c r="BA29" s="181"/>
      <c r="BB29" s="181"/>
      <c r="BC29" s="181"/>
      <c r="BD29" s="181"/>
      <c r="BE29" s="181"/>
      <c r="BF29" s="181">
        <v>2673</v>
      </c>
      <c r="BG29" s="181"/>
      <c r="BH29" s="181"/>
      <c r="BI29" s="181"/>
      <c r="BJ29" s="181"/>
      <c r="BK29" s="181"/>
      <c r="BL29" s="181"/>
      <c r="BM29" s="181">
        <v>2633</v>
      </c>
      <c r="BN29" s="181"/>
      <c r="BO29" s="181"/>
      <c r="BP29" s="181"/>
      <c r="BQ29" s="181"/>
      <c r="BR29" s="181"/>
      <c r="BS29" s="181"/>
      <c r="BT29" s="181">
        <v>2613</v>
      </c>
      <c r="BU29" s="181"/>
      <c r="BV29" s="181"/>
      <c r="BW29" s="181"/>
      <c r="BX29" s="181"/>
      <c r="BY29" s="181"/>
      <c r="BZ29" s="181"/>
    </row>
    <row r="30" spans="1:78" ht="24.75" customHeight="1" x14ac:dyDescent="0.15">
      <c r="A30" s="109" t="s">
        <v>134</v>
      </c>
      <c r="B30" s="109"/>
      <c r="C30" s="109"/>
      <c r="D30" s="109"/>
      <c r="E30" s="109"/>
      <c r="F30" s="109"/>
      <c r="G30" s="109"/>
      <c r="H30" s="110"/>
      <c r="I30" s="181">
        <v>49975</v>
      </c>
      <c r="J30" s="181"/>
      <c r="K30" s="181"/>
      <c r="L30" s="181"/>
      <c r="M30" s="181"/>
      <c r="N30" s="181"/>
      <c r="O30" s="181"/>
      <c r="P30" s="181">
        <v>51797</v>
      </c>
      <c r="Q30" s="181"/>
      <c r="R30" s="181"/>
      <c r="S30" s="181"/>
      <c r="T30" s="181"/>
      <c r="U30" s="181"/>
      <c r="V30" s="181"/>
      <c r="W30" s="181">
        <v>53389</v>
      </c>
      <c r="X30" s="181"/>
      <c r="Y30" s="181"/>
      <c r="Z30" s="181"/>
      <c r="AA30" s="181"/>
      <c r="AB30" s="181"/>
      <c r="AC30" s="181"/>
      <c r="AD30" s="181">
        <v>55559</v>
      </c>
      <c r="AE30" s="181"/>
      <c r="AF30" s="181"/>
      <c r="AG30" s="181"/>
      <c r="AH30" s="181"/>
      <c r="AI30" s="181"/>
      <c r="AJ30" s="181"/>
      <c r="AK30" s="181">
        <v>57267</v>
      </c>
      <c r="AL30" s="181"/>
      <c r="AM30" s="181"/>
      <c r="AN30" s="181"/>
      <c r="AO30" s="181"/>
      <c r="AP30" s="181"/>
      <c r="AQ30" s="181"/>
      <c r="AR30" s="181">
        <v>58741</v>
      </c>
      <c r="AS30" s="181"/>
      <c r="AT30" s="181"/>
      <c r="AU30" s="181"/>
      <c r="AV30" s="181"/>
      <c r="AW30" s="181"/>
      <c r="AX30" s="181"/>
      <c r="AY30" s="181">
        <v>60252</v>
      </c>
      <c r="AZ30" s="181"/>
      <c r="BA30" s="181"/>
      <c r="BB30" s="181"/>
      <c r="BC30" s="181"/>
      <c r="BD30" s="181"/>
      <c r="BE30" s="181"/>
      <c r="BF30" s="181">
        <v>61529</v>
      </c>
      <c r="BG30" s="181"/>
      <c r="BH30" s="181"/>
      <c r="BI30" s="181"/>
      <c r="BJ30" s="181"/>
      <c r="BK30" s="181"/>
      <c r="BL30" s="181"/>
      <c r="BM30" s="181">
        <v>62794</v>
      </c>
      <c r="BN30" s="181"/>
      <c r="BO30" s="181"/>
      <c r="BP30" s="181"/>
      <c r="BQ30" s="181"/>
      <c r="BR30" s="181"/>
      <c r="BS30" s="181"/>
      <c r="BT30" s="181">
        <v>62470</v>
      </c>
      <c r="BU30" s="181"/>
      <c r="BV30" s="181"/>
      <c r="BW30" s="181"/>
      <c r="BX30" s="181"/>
      <c r="BY30" s="181"/>
      <c r="BZ30" s="181"/>
    </row>
    <row r="31" spans="1:78" ht="24.75" customHeight="1" x14ac:dyDescent="0.15">
      <c r="A31" s="109" t="s">
        <v>135</v>
      </c>
      <c r="B31" s="109"/>
      <c r="C31" s="109"/>
      <c r="D31" s="109"/>
      <c r="E31" s="109"/>
      <c r="F31" s="109"/>
      <c r="G31" s="109"/>
      <c r="H31" s="110"/>
      <c r="I31" s="181">
        <v>45419</v>
      </c>
      <c r="J31" s="181"/>
      <c r="K31" s="181"/>
      <c r="L31" s="181"/>
      <c r="M31" s="181"/>
      <c r="N31" s="181"/>
      <c r="O31" s="181"/>
      <c r="P31" s="181">
        <v>46473</v>
      </c>
      <c r="Q31" s="181"/>
      <c r="R31" s="181"/>
      <c r="S31" s="181"/>
      <c r="T31" s="181"/>
      <c r="U31" s="181"/>
      <c r="V31" s="181"/>
      <c r="W31" s="181">
        <v>47591</v>
      </c>
      <c r="X31" s="181"/>
      <c r="Y31" s="181"/>
      <c r="Z31" s="181"/>
      <c r="AA31" s="181"/>
      <c r="AB31" s="181"/>
      <c r="AC31" s="181"/>
      <c r="AD31" s="181">
        <v>48577</v>
      </c>
      <c r="AE31" s="181"/>
      <c r="AF31" s="181"/>
      <c r="AG31" s="181"/>
      <c r="AH31" s="181"/>
      <c r="AI31" s="181"/>
      <c r="AJ31" s="181"/>
      <c r="AK31" s="181">
        <v>49554</v>
      </c>
      <c r="AL31" s="181"/>
      <c r="AM31" s="181"/>
      <c r="AN31" s="181"/>
      <c r="AO31" s="181"/>
      <c r="AP31" s="181"/>
      <c r="AQ31" s="181"/>
      <c r="AR31" s="181">
        <v>49644</v>
      </c>
      <c r="AS31" s="181"/>
      <c r="AT31" s="181"/>
      <c r="AU31" s="181"/>
      <c r="AV31" s="181"/>
      <c r="AW31" s="181"/>
      <c r="AX31" s="181"/>
      <c r="AY31" s="181">
        <v>50403</v>
      </c>
      <c r="AZ31" s="181"/>
      <c r="BA31" s="181"/>
      <c r="BB31" s="181"/>
      <c r="BC31" s="181"/>
      <c r="BD31" s="181"/>
      <c r="BE31" s="181"/>
      <c r="BF31" s="181">
        <v>51169</v>
      </c>
      <c r="BG31" s="181"/>
      <c r="BH31" s="181"/>
      <c r="BI31" s="181"/>
      <c r="BJ31" s="181"/>
      <c r="BK31" s="181"/>
      <c r="BL31" s="181"/>
      <c r="BM31" s="181">
        <v>49098</v>
      </c>
      <c r="BN31" s="181"/>
      <c r="BO31" s="181"/>
      <c r="BP31" s="181"/>
      <c r="BQ31" s="181"/>
      <c r="BR31" s="181"/>
      <c r="BS31" s="181"/>
      <c r="BT31" s="181">
        <v>49237</v>
      </c>
      <c r="BU31" s="181"/>
      <c r="BV31" s="181"/>
      <c r="BW31" s="181"/>
      <c r="BX31" s="181"/>
      <c r="BY31" s="181"/>
      <c r="BZ31" s="181"/>
    </row>
    <row r="32" spans="1:78" ht="24.75" customHeight="1" thickBot="1" x14ac:dyDescent="0.2">
      <c r="A32" s="185" t="s">
        <v>136</v>
      </c>
      <c r="B32" s="185"/>
      <c r="C32" s="185"/>
      <c r="D32" s="185"/>
      <c r="E32" s="185"/>
      <c r="F32" s="185"/>
      <c r="G32" s="185"/>
      <c r="H32" s="186"/>
      <c r="I32" s="184">
        <v>3415</v>
      </c>
      <c r="J32" s="184"/>
      <c r="K32" s="184"/>
      <c r="L32" s="184"/>
      <c r="M32" s="184"/>
      <c r="N32" s="184"/>
      <c r="O32" s="184"/>
      <c r="P32" s="184">
        <v>3415</v>
      </c>
      <c r="Q32" s="184"/>
      <c r="R32" s="184"/>
      <c r="S32" s="184"/>
      <c r="T32" s="184"/>
      <c r="U32" s="184"/>
      <c r="V32" s="184"/>
      <c r="W32" s="184">
        <v>3415</v>
      </c>
      <c r="X32" s="184"/>
      <c r="Y32" s="184"/>
      <c r="Z32" s="184"/>
      <c r="AA32" s="184"/>
      <c r="AB32" s="184"/>
      <c r="AC32" s="184"/>
      <c r="AD32" s="184">
        <v>3415</v>
      </c>
      <c r="AE32" s="184"/>
      <c r="AF32" s="184"/>
      <c r="AG32" s="184"/>
      <c r="AH32" s="184"/>
      <c r="AI32" s="184"/>
      <c r="AJ32" s="184"/>
      <c r="AK32" s="184">
        <v>3415</v>
      </c>
      <c r="AL32" s="184"/>
      <c r="AM32" s="184"/>
      <c r="AN32" s="184"/>
      <c r="AO32" s="184"/>
      <c r="AP32" s="184"/>
      <c r="AQ32" s="184"/>
      <c r="AR32" s="184">
        <v>3415</v>
      </c>
      <c r="AS32" s="184"/>
      <c r="AT32" s="184"/>
      <c r="AU32" s="184"/>
      <c r="AV32" s="184"/>
      <c r="AW32" s="184"/>
      <c r="AX32" s="184"/>
      <c r="AY32" s="184">
        <v>3415</v>
      </c>
      <c r="AZ32" s="184"/>
      <c r="BA32" s="184"/>
      <c r="BB32" s="184"/>
      <c r="BC32" s="184"/>
      <c r="BD32" s="184"/>
      <c r="BE32" s="184"/>
      <c r="BF32" s="184">
        <v>3415</v>
      </c>
      <c r="BG32" s="184"/>
      <c r="BH32" s="184"/>
      <c r="BI32" s="184"/>
      <c r="BJ32" s="184"/>
      <c r="BK32" s="184"/>
      <c r="BL32" s="184"/>
      <c r="BM32" s="184">
        <v>3415</v>
      </c>
      <c r="BN32" s="184"/>
      <c r="BO32" s="184"/>
      <c r="BP32" s="184"/>
      <c r="BQ32" s="184"/>
      <c r="BR32" s="184"/>
      <c r="BS32" s="184"/>
      <c r="BT32" s="184">
        <v>3278</v>
      </c>
      <c r="BU32" s="184"/>
      <c r="BV32" s="184"/>
      <c r="BW32" s="184"/>
      <c r="BX32" s="184"/>
      <c r="BY32" s="184"/>
      <c r="BZ32" s="184"/>
    </row>
    <row r="33" spans="1:78" ht="20.100000000000001" customHeight="1" x14ac:dyDescent="0.15">
      <c r="A33" s="10" t="s">
        <v>137</v>
      </c>
      <c r="B33" s="72"/>
      <c r="C33" s="72"/>
      <c r="D33" s="72"/>
      <c r="E33" s="72"/>
      <c r="F33" s="72"/>
      <c r="G33" s="72"/>
      <c r="H33" s="72"/>
      <c r="I33" s="72"/>
      <c r="J33" s="72"/>
      <c r="K33" s="73"/>
      <c r="L33" s="72"/>
      <c r="M33" s="72"/>
      <c r="N33" s="73"/>
      <c r="O33" s="72"/>
      <c r="P33" s="72"/>
      <c r="Q33" s="73"/>
      <c r="R33" s="72"/>
      <c r="S33" s="72"/>
      <c r="T33" s="73"/>
      <c r="U33" s="72"/>
      <c r="V33" s="72"/>
      <c r="W33" s="72"/>
      <c r="X33" s="73"/>
      <c r="Y33" s="72"/>
      <c r="Z33" s="72"/>
      <c r="AA33" s="73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F33" s="72"/>
      <c r="BG33" s="72"/>
      <c r="BH33" s="72"/>
      <c r="BI33" s="72"/>
      <c r="BM33" s="72"/>
      <c r="BN33" s="72"/>
      <c r="BO33" s="72"/>
      <c r="BP33" s="72"/>
      <c r="BT33" s="72"/>
      <c r="BU33" s="72"/>
      <c r="BV33" s="72"/>
      <c r="BW33" s="72"/>
    </row>
    <row r="34" spans="1:78" ht="19.5" customHeight="1" x14ac:dyDescent="0.15">
      <c r="A34" s="10" t="s">
        <v>112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</row>
    <row r="35" spans="1:78" ht="24" customHeight="1" x14ac:dyDescent="0.15"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</row>
    <row r="36" spans="1:78" ht="24.75" customHeight="1" x14ac:dyDescent="0.15">
      <c r="A36" s="60" t="s">
        <v>138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</row>
    <row r="37" spans="1:78" ht="17.25" hidden="1" customHeight="1" x14ac:dyDescent="0.15">
      <c r="A37" s="2" t="s">
        <v>139</v>
      </c>
      <c r="AW37" s="79" t="s">
        <v>89</v>
      </c>
      <c r="AX37" s="79"/>
      <c r="AY37" s="79"/>
      <c r="AZ37" s="79"/>
      <c r="BA37" s="79"/>
      <c r="BB37" s="79"/>
      <c r="BC37" s="79"/>
      <c r="BD37" s="79"/>
      <c r="BE37" s="79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</row>
    <row r="38" spans="1:78" ht="17.25" hidden="1" customHeight="1" thickBot="1" x14ac:dyDescent="0.2">
      <c r="A38" s="80" t="s">
        <v>56</v>
      </c>
      <c r="B38" s="81"/>
      <c r="C38" s="81"/>
      <c r="D38" s="81"/>
      <c r="E38" s="81" t="s">
        <v>140</v>
      </c>
      <c r="F38" s="81"/>
      <c r="G38" s="81"/>
      <c r="H38" s="81"/>
      <c r="I38" s="81"/>
      <c r="J38" s="81"/>
      <c r="K38" s="81"/>
      <c r="L38" s="81"/>
      <c r="M38" s="81" t="s">
        <v>141</v>
      </c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 t="s">
        <v>142</v>
      </c>
      <c r="Z38" s="81"/>
      <c r="AA38" s="81"/>
      <c r="AB38" s="81"/>
      <c r="AC38" s="81"/>
      <c r="AD38" s="188" t="s">
        <v>143</v>
      </c>
      <c r="AE38" s="188"/>
      <c r="AF38" s="188"/>
      <c r="AG38" s="188"/>
      <c r="AH38" s="188"/>
      <c r="AI38" s="188" t="s">
        <v>144</v>
      </c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81" t="s">
        <v>145</v>
      </c>
      <c r="AV38" s="81"/>
      <c r="AW38" s="81"/>
      <c r="AX38" s="81"/>
      <c r="AY38" s="84" t="s">
        <v>146</v>
      </c>
      <c r="AZ38" s="162"/>
      <c r="BA38" s="162"/>
      <c r="BB38" s="162"/>
      <c r="BC38" s="162"/>
      <c r="BD38" s="162"/>
      <c r="BE38" s="162"/>
      <c r="BF38" s="84" t="s">
        <v>146</v>
      </c>
      <c r="BG38" s="162"/>
      <c r="BH38" s="162"/>
      <c r="BI38" s="162"/>
      <c r="BJ38" s="162"/>
      <c r="BK38" s="162"/>
      <c r="BL38" s="162"/>
      <c r="BM38" s="84" t="s">
        <v>146</v>
      </c>
      <c r="BN38" s="162"/>
      <c r="BO38" s="162"/>
      <c r="BP38" s="162"/>
      <c r="BQ38" s="162"/>
      <c r="BR38" s="162"/>
      <c r="BS38" s="162"/>
      <c r="BT38" s="84" t="s">
        <v>146</v>
      </c>
      <c r="BU38" s="162"/>
      <c r="BV38" s="162"/>
      <c r="BW38" s="162"/>
      <c r="BX38" s="162"/>
      <c r="BY38" s="162"/>
      <c r="BZ38" s="162"/>
    </row>
    <row r="39" spans="1:78" ht="17.25" hidden="1" customHeight="1" thickBot="1" x14ac:dyDescent="0.2">
      <c r="A39" s="5"/>
      <c r="B39" s="5"/>
      <c r="C39" s="5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</row>
    <row r="40" spans="1:78" ht="17.25" hidden="1" customHeight="1" thickBot="1" x14ac:dyDescent="0.2">
      <c r="A40" s="169" t="str">
        <f>A6</f>
        <v>平成23年</v>
      </c>
      <c r="B40" s="170"/>
      <c r="C40" s="170"/>
      <c r="D40" s="171"/>
      <c r="E40" s="187">
        <f>SUM(M40:AU40)</f>
        <v>26640</v>
      </c>
      <c r="F40" s="187"/>
      <c r="G40" s="187"/>
      <c r="H40" s="187"/>
      <c r="I40" s="187"/>
      <c r="J40" s="187"/>
      <c r="K40" s="187"/>
      <c r="L40" s="187"/>
      <c r="M40" s="86">
        <v>19529</v>
      </c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>
        <v>571</v>
      </c>
      <c r="Z40" s="86"/>
      <c r="AA40" s="86"/>
      <c r="AB40" s="86"/>
      <c r="AC40" s="86"/>
      <c r="AD40" s="86">
        <v>1161</v>
      </c>
      <c r="AE40" s="86"/>
      <c r="AF40" s="86"/>
      <c r="AG40" s="86"/>
      <c r="AH40" s="86"/>
      <c r="AI40" s="86">
        <v>3482</v>
      </c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>
        <v>1897</v>
      </c>
      <c r="AV40" s="86"/>
      <c r="AW40" s="86"/>
      <c r="AX40" s="86"/>
      <c r="AY40" s="89">
        <v>289</v>
      </c>
      <c r="AZ40" s="89"/>
      <c r="BA40" s="89"/>
      <c r="BB40" s="89"/>
      <c r="BC40" s="89"/>
      <c r="BD40" s="89"/>
      <c r="BE40" s="89"/>
      <c r="BF40" s="89">
        <v>289</v>
      </c>
      <c r="BG40" s="89"/>
      <c r="BH40" s="89"/>
      <c r="BI40" s="89"/>
      <c r="BJ40" s="89"/>
      <c r="BK40" s="89"/>
      <c r="BL40" s="89"/>
      <c r="BM40" s="89">
        <v>289</v>
      </c>
      <c r="BN40" s="89"/>
      <c r="BO40" s="89"/>
      <c r="BP40" s="89"/>
      <c r="BQ40" s="89"/>
      <c r="BR40" s="89"/>
      <c r="BS40" s="89"/>
      <c r="BT40" s="89">
        <v>289</v>
      </c>
      <c r="BU40" s="89"/>
      <c r="BV40" s="89"/>
      <c r="BW40" s="89"/>
      <c r="BX40" s="89"/>
      <c r="BY40" s="89"/>
      <c r="BZ40" s="89"/>
    </row>
    <row r="41" spans="1:78" ht="17.25" hidden="1" customHeight="1" thickBot="1" x14ac:dyDescent="0.2">
      <c r="A41" s="169" t="str">
        <f>A7</f>
        <v>平成24年</v>
      </c>
      <c r="B41" s="170"/>
      <c r="C41" s="170"/>
      <c r="D41" s="171"/>
      <c r="E41" s="187">
        <f>SUM(M41:AU41)</f>
        <v>26039</v>
      </c>
      <c r="F41" s="187"/>
      <c r="G41" s="187"/>
      <c r="H41" s="187"/>
      <c r="I41" s="187"/>
      <c r="J41" s="187"/>
      <c r="K41" s="187"/>
      <c r="L41" s="187"/>
      <c r="M41" s="86">
        <v>19993</v>
      </c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>
        <v>442</v>
      </c>
      <c r="Z41" s="86"/>
      <c r="AA41" s="86"/>
      <c r="AB41" s="86"/>
      <c r="AC41" s="86"/>
      <c r="AD41" s="86">
        <v>1070</v>
      </c>
      <c r="AE41" s="86"/>
      <c r="AF41" s="86"/>
      <c r="AG41" s="86"/>
      <c r="AH41" s="86"/>
      <c r="AI41" s="86">
        <v>2922</v>
      </c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>
        <v>1612</v>
      </c>
      <c r="AV41" s="86"/>
      <c r="AW41" s="86"/>
      <c r="AX41" s="86"/>
      <c r="AY41" s="89">
        <v>288</v>
      </c>
      <c r="AZ41" s="89"/>
      <c r="BA41" s="89"/>
      <c r="BB41" s="89"/>
      <c r="BC41" s="89"/>
      <c r="BD41" s="89"/>
      <c r="BE41" s="89"/>
      <c r="BF41" s="89">
        <v>288</v>
      </c>
      <c r="BG41" s="89"/>
      <c r="BH41" s="89"/>
      <c r="BI41" s="89"/>
      <c r="BJ41" s="89"/>
      <c r="BK41" s="89"/>
      <c r="BL41" s="89"/>
      <c r="BM41" s="89">
        <v>288</v>
      </c>
      <c r="BN41" s="89"/>
      <c r="BO41" s="89"/>
      <c r="BP41" s="89"/>
      <c r="BQ41" s="89"/>
      <c r="BR41" s="89"/>
      <c r="BS41" s="89"/>
      <c r="BT41" s="89">
        <v>288</v>
      </c>
      <c r="BU41" s="89"/>
      <c r="BV41" s="89"/>
      <c r="BW41" s="89"/>
      <c r="BX41" s="89"/>
      <c r="BY41" s="89"/>
      <c r="BZ41" s="89"/>
    </row>
    <row r="42" spans="1:78" ht="17.25" hidden="1" customHeight="1" thickBot="1" x14ac:dyDescent="0.2">
      <c r="A42" s="169" t="str">
        <f>A8</f>
        <v>平成25年</v>
      </c>
      <c r="B42" s="170"/>
      <c r="C42" s="170"/>
      <c r="D42" s="171"/>
      <c r="E42" s="187">
        <f>SUM(M42:AU42)</f>
        <v>25698</v>
      </c>
      <c r="F42" s="187"/>
      <c r="G42" s="187"/>
      <c r="H42" s="187"/>
      <c r="I42" s="187"/>
      <c r="J42" s="187"/>
      <c r="K42" s="187"/>
      <c r="L42" s="187"/>
      <c r="M42" s="86">
        <v>20190</v>
      </c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>
        <v>464</v>
      </c>
      <c r="Z42" s="86"/>
      <c r="AA42" s="86"/>
      <c r="AB42" s="86"/>
      <c r="AC42" s="86"/>
      <c r="AD42" s="86">
        <v>890</v>
      </c>
      <c r="AE42" s="86"/>
      <c r="AF42" s="86"/>
      <c r="AG42" s="86"/>
      <c r="AH42" s="86"/>
      <c r="AI42" s="86">
        <v>2792</v>
      </c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>
        <v>1362</v>
      </c>
      <c r="AV42" s="86"/>
      <c r="AW42" s="86"/>
      <c r="AX42" s="86"/>
      <c r="AY42" s="89">
        <v>285</v>
      </c>
      <c r="AZ42" s="89"/>
      <c r="BA42" s="89"/>
      <c r="BB42" s="89"/>
      <c r="BC42" s="89"/>
      <c r="BD42" s="89"/>
      <c r="BE42" s="89"/>
      <c r="BF42" s="89">
        <v>285</v>
      </c>
      <c r="BG42" s="89"/>
      <c r="BH42" s="89"/>
      <c r="BI42" s="89"/>
      <c r="BJ42" s="89"/>
      <c r="BK42" s="89"/>
      <c r="BL42" s="89"/>
      <c r="BM42" s="89">
        <v>285</v>
      </c>
      <c r="BN42" s="89"/>
      <c r="BO42" s="89"/>
      <c r="BP42" s="89"/>
      <c r="BQ42" s="89"/>
      <c r="BR42" s="89"/>
      <c r="BS42" s="89"/>
      <c r="BT42" s="89">
        <v>285</v>
      </c>
      <c r="BU42" s="89"/>
      <c r="BV42" s="89"/>
      <c r="BW42" s="89"/>
      <c r="BX42" s="89"/>
      <c r="BY42" s="89"/>
      <c r="BZ42" s="89"/>
    </row>
    <row r="43" spans="1:78" ht="17.25" hidden="1" customHeight="1" thickBot="1" x14ac:dyDescent="0.2">
      <c r="A43" s="169" t="str">
        <f>A9</f>
        <v>平成26年</v>
      </c>
      <c r="B43" s="170"/>
      <c r="C43" s="170"/>
      <c r="D43" s="171"/>
      <c r="E43" s="187">
        <f>SUM(M43:AU43)</f>
        <v>26223</v>
      </c>
      <c r="F43" s="187"/>
      <c r="G43" s="187"/>
      <c r="H43" s="187"/>
      <c r="I43" s="187"/>
      <c r="J43" s="187"/>
      <c r="K43" s="187"/>
      <c r="L43" s="187"/>
      <c r="M43" s="86">
        <v>20121</v>
      </c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>
        <v>590</v>
      </c>
      <c r="Z43" s="86"/>
      <c r="AA43" s="86"/>
      <c r="AB43" s="86"/>
      <c r="AC43" s="86"/>
      <c r="AD43" s="86">
        <v>647</v>
      </c>
      <c r="AE43" s="86"/>
      <c r="AF43" s="86"/>
      <c r="AG43" s="86"/>
      <c r="AH43" s="86"/>
      <c r="AI43" s="86">
        <v>3355</v>
      </c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>
        <v>1510</v>
      </c>
      <c r="AV43" s="86"/>
      <c r="AW43" s="86"/>
      <c r="AX43" s="86"/>
      <c r="AY43" s="89">
        <v>284</v>
      </c>
      <c r="AZ43" s="89"/>
      <c r="BA43" s="89"/>
      <c r="BB43" s="89"/>
      <c r="BC43" s="89"/>
      <c r="BD43" s="89"/>
      <c r="BE43" s="89"/>
      <c r="BF43" s="89">
        <v>284</v>
      </c>
      <c r="BG43" s="89"/>
      <c r="BH43" s="89"/>
      <c r="BI43" s="89"/>
      <c r="BJ43" s="89"/>
      <c r="BK43" s="89"/>
      <c r="BL43" s="89"/>
      <c r="BM43" s="89">
        <v>284</v>
      </c>
      <c r="BN43" s="89"/>
      <c r="BO43" s="89"/>
      <c r="BP43" s="89"/>
      <c r="BQ43" s="89"/>
      <c r="BR43" s="89"/>
      <c r="BS43" s="89"/>
      <c r="BT43" s="89">
        <v>284</v>
      </c>
      <c r="BU43" s="89"/>
      <c r="BV43" s="89"/>
      <c r="BW43" s="89"/>
      <c r="BX43" s="89"/>
      <c r="BY43" s="89"/>
      <c r="BZ43" s="89"/>
    </row>
    <row r="44" spans="1:78" ht="17.25" hidden="1" customHeight="1" thickBot="1" x14ac:dyDescent="0.2">
      <c r="A44" s="169" t="s">
        <v>106</v>
      </c>
      <c r="B44" s="170"/>
      <c r="C44" s="170"/>
      <c r="D44" s="171"/>
      <c r="E44" s="187">
        <v>25362</v>
      </c>
      <c r="F44" s="187"/>
      <c r="G44" s="187"/>
      <c r="H44" s="187"/>
      <c r="I44" s="187"/>
      <c r="J44" s="187"/>
      <c r="K44" s="187"/>
      <c r="L44" s="187"/>
      <c r="M44" s="86">
        <v>19102</v>
      </c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>
        <v>927</v>
      </c>
      <c r="Z44" s="86"/>
      <c r="AA44" s="86"/>
      <c r="AB44" s="86"/>
      <c r="AC44" s="86"/>
      <c r="AD44" s="86">
        <v>537</v>
      </c>
      <c r="AE44" s="86"/>
      <c r="AF44" s="86"/>
      <c r="AG44" s="86"/>
      <c r="AH44" s="86"/>
      <c r="AI44" s="86">
        <v>3249</v>
      </c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>
        <v>1547</v>
      </c>
      <c r="AV44" s="86"/>
      <c r="AW44" s="86"/>
      <c r="AX44" s="86"/>
      <c r="AY44" s="89">
        <v>281</v>
      </c>
      <c r="AZ44" s="89"/>
      <c r="BA44" s="89"/>
      <c r="BB44" s="89"/>
      <c r="BC44" s="89"/>
      <c r="BD44" s="89"/>
      <c r="BE44" s="89"/>
      <c r="BF44" s="89">
        <v>281</v>
      </c>
      <c r="BG44" s="89"/>
      <c r="BH44" s="89"/>
      <c r="BI44" s="89"/>
      <c r="BJ44" s="89"/>
      <c r="BK44" s="89"/>
      <c r="BL44" s="89"/>
      <c r="BM44" s="89">
        <v>281</v>
      </c>
      <c r="BN44" s="89"/>
      <c r="BO44" s="89"/>
      <c r="BP44" s="89"/>
      <c r="BQ44" s="89"/>
      <c r="BR44" s="89"/>
      <c r="BS44" s="89"/>
      <c r="BT44" s="89">
        <v>281</v>
      </c>
      <c r="BU44" s="89"/>
      <c r="BV44" s="89"/>
      <c r="BW44" s="89"/>
      <c r="BX44" s="89"/>
      <c r="BY44" s="89"/>
      <c r="BZ44" s="89"/>
    </row>
    <row r="45" spans="1:78" ht="17.25" hidden="1" customHeight="1" thickBot="1" x14ac:dyDescent="0.2">
      <c r="A45" s="169" t="s">
        <v>107</v>
      </c>
      <c r="B45" s="170"/>
      <c r="C45" s="170"/>
      <c r="D45" s="171"/>
      <c r="E45" s="187">
        <f>SUM(M45:AX45)</f>
        <v>26334</v>
      </c>
      <c r="F45" s="187"/>
      <c r="G45" s="187"/>
      <c r="H45" s="187"/>
      <c r="I45" s="187"/>
      <c r="J45" s="187"/>
      <c r="K45" s="187"/>
      <c r="L45" s="187"/>
      <c r="M45" s="86">
        <v>20395</v>
      </c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>
        <v>935</v>
      </c>
      <c r="Z45" s="86"/>
      <c r="AA45" s="86"/>
      <c r="AB45" s="86"/>
      <c r="AC45" s="86"/>
      <c r="AD45" s="86">
        <v>541</v>
      </c>
      <c r="AE45" s="86"/>
      <c r="AF45" s="86"/>
      <c r="AG45" s="86"/>
      <c r="AH45" s="86"/>
      <c r="AI45" s="86">
        <v>3042</v>
      </c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>
        <v>1421</v>
      </c>
      <c r="AV45" s="86"/>
      <c r="AW45" s="86"/>
      <c r="AX45" s="86"/>
      <c r="AY45" s="89">
        <v>287</v>
      </c>
      <c r="AZ45" s="89"/>
      <c r="BA45" s="89"/>
      <c r="BB45" s="89"/>
      <c r="BC45" s="89"/>
      <c r="BD45" s="89"/>
      <c r="BE45" s="89"/>
      <c r="BF45" s="89">
        <v>287</v>
      </c>
      <c r="BG45" s="89"/>
      <c r="BH45" s="89"/>
      <c r="BI45" s="89"/>
      <c r="BJ45" s="89"/>
      <c r="BK45" s="89"/>
      <c r="BL45" s="89"/>
      <c r="BM45" s="89">
        <v>287</v>
      </c>
      <c r="BN45" s="89"/>
      <c r="BO45" s="89"/>
      <c r="BP45" s="89"/>
      <c r="BQ45" s="89"/>
      <c r="BR45" s="89"/>
      <c r="BS45" s="89"/>
      <c r="BT45" s="89">
        <v>287</v>
      </c>
      <c r="BU45" s="89"/>
      <c r="BV45" s="89"/>
      <c r="BW45" s="89"/>
      <c r="BX45" s="89"/>
      <c r="BY45" s="89"/>
      <c r="BZ45" s="89"/>
    </row>
    <row r="46" spans="1:78" ht="17.25" hidden="1" customHeight="1" thickBot="1" x14ac:dyDescent="0.2">
      <c r="A46" s="169" t="s">
        <v>108</v>
      </c>
      <c r="B46" s="170"/>
      <c r="C46" s="170"/>
      <c r="D46" s="171"/>
      <c r="E46" s="187">
        <f>SUM(M46:AX46)</f>
        <v>23795</v>
      </c>
      <c r="F46" s="187"/>
      <c r="G46" s="187"/>
      <c r="H46" s="187"/>
      <c r="I46" s="187"/>
      <c r="J46" s="187"/>
      <c r="K46" s="187"/>
      <c r="L46" s="187"/>
      <c r="M46" s="189">
        <v>18996</v>
      </c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>
        <v>335</v>
      </c>
      <c r="Z46" s="189"/>
      <c r="AA46" s="189"/>
      <c r="AB46" s="189"/>
      <c r="AC46" s="189"/>
      <c r="AD46" s="189">
        <v>525</v>
      </c>
      <c r="AE46" s="189"/>
      <c r="AF46" s="189"/>
      <c r="AG46" s="189"/>
      <c r="AH46" s="189"/>
      <c r="AI46" s="189">
        <v>2736</v>
      </c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>
        <v>1203</v>
      </c>
      <c r="AV46" s="189"/>
      <c r="AW46" s="189"/>
      <c r="AX46" s="189"/>
      <c r="AY46" s="158">
        <v>287</v>
      </c>
      <c r="AZ46" s="158"/>
      <c r="BA46" s="158"/>
      <c r="BB46" s="158"/>
      <c r="BC46" s="158"/>
      <c r="BD46" s="158"/>
      <c r="BE46" s="158"/>
      <c r="BF46" s="158">
        <v>287</v>
      </c>
      <c r="BG46" s="158"/>
      <c r="BH46" s="158"/>
      <c r="BI46" s="158"/>
      <c r="BJ46" s="158"/>
      <c r="BK46" s="158"/>
      <c r="BL46" s="158"/>
      <c r="BM46" s="158">
        <v>287</v>
      </c>
      <c r="BN46" s="158"/>
      <c r="BO46" s="158"/>
      <c r="BP46" s="158"/>
      <c r="BQ46" s="158"/>
      <c r="BR46" s="158"/>
      <c r="BS46" s="158"/>
      <c r="BT46" s="158">
        <v>287</v>
      </c>
      <c r="BU46" s="158"/>
      <c r="BV46" s="158"/>
      <c r="BW46" s="158"/>
      <c r="BX46" s="158"/>
      <c r="BY46" s="158"/>
      <c r="BZ46" s="158"/>
    </row>
    <row r="47" spans="1:78" ht="17.25" hidden="1" customHeight="1" thickBot="1" x14ac:dyDescent="0.2">
      <c r="A47" s="169" t="s">
        <v>109</v>
      </c>
      <c r="B47" s="170"/>
      <c r="C47" s="170"/>
      <c r="D47" s="171"/>
      <c r="E47" s="187">
        <f>SUM(M47:AX47)</f>
        <v>22745</v>
      </c>
      <c r="F47" s="187"/>
      <c r="G47" s="187"/>
      <c r="H47" s="187"/>
      <c r="I47" s="187"/>
      <c r="J47" s="187"/>
      <c r="K47" s="187"/>
      <c r="L47" s="187"/>
      <c r="M47" s="189">
        <v>18637</v>
      </c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>
        <v>157</v>
      </c>
      <c r="Z47" s="189"/>
      <c r="AA47" s="189"/>
      <c r="AB47" s="189"/>
      <c r="AC47" s="189"/>
      <c r="AD47" s="189">
        <v>535</v>
      </c>
      <c r="AE47" s="189"/>
      <c r="AF47" s="189"/>
      <c r="AG47" s="189"/>
      <c r="AH47" s="189"/>
      <c r="AI47" s="189">
        <v>2627</v>
      </c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>
        <v>789</v>
      </c>
      <c r="AV47" s="189"/>
      <c r="AW47" s="189"/>
      <c r="AX47" s="189"/>
      <c r="AY47" s="158">
        <v>287</v>
      </c>
      <c r="AZ47" s="158"/>
      <c r="BA47" s="158"/>
      <c r="BB47" s="158"/>
      <c r="BC47" s="158"/>
      <c r="BD47" s="158"/>
      <c r="BE47" s="158"/>
      <c r="BF47" s="158">
        <v>287</v>
      </c>
      <c r="BG47" s="158"/>
      <c r="BH47" s="158"/>
      <c r="BI47" s="158"/>
      <c r="BJ47" s="158"/>
      <c r="BK47" s="158"/>
      <c r="BL47" s="158"/>
      <c r="BM47" s="158">
        <v>287</v>
      </c>
      <c r="BN47" s="158"/>
      <c r="BO47" s="158"/>
      <c r="BP47" s="158"/>
      <c r="BQ47" s="158"/>
      <c r="BR47" s="158"/>
      <c r="BS47" s="158"/>
      <c r="BT47" s="158">
        <v>287</v>
      </c>
      <c r="BU47" s="158"/>
      <c r="BV47" s="158"/>
      <c r="BW47" s="158"/>
      <c r="BX47" s="158"/>
      <c r="BY47" s="158"/>
      <c r="BZ47" s="158"/>
    </row>
    <row r="48" spans="1:78" ht="17.25" hidden="1" customHeight="1" thickBot="1" x14ac:dyDescent="0.2">
      <c r="A48" s="169" t="s">
        <v>110</v>
      </c>
      <c r="B48" s="170"/>
      <c r="C48" s="170"/>
      <c r="D48" s="171"/>
      <c r="E48" s="187">
        <f>SUM(M48:AX48)</f>
        <v>20030</v>
      </c>
      <c r="F48" s="187"/>
      <c r="G48" s="187"/>
      <c r="H48" s="187"/>
      <c r="I48" s="187"/>
      <c r="J48" s="187"/>
      <c r="K48" s="187"/>
      <c r="L48" s="187"/>
      <c r="M48" s="189">
        <v>16505</v>
      </c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>
        <v>188</v>
      </c>
      <c r="Z48" s="189"/>
      <c r="AA48" s="189"/>
      <c r="AB48" s="189"/>
      <c r="AC48" s="189"/>
      <c r="AD48" s="189">
        <v>526</v>
      </c>
      <c r="AE48" s="189"/>
      <c r="AF48" s="189"/>
      <c r="AG48" s="189"/>
      <c r="AH48" s="189"/>
      <c r="AI48" s="189">
        <v>2105</v>
      </c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>
        <v>706</v>
      </c>
      <c r="AV48" s="189"/>
      <c r="AW48" s="189"/>
      <c r="AX48" s="189"/>
      <c r="AY48" s="158">
        <v>265</v>
      </c>
      <c r="AZ48" s="158"/>
      <c r="BA48" s="158"/>
      <c r="BB48" s="158"/>
      <c r="BC48" s="158"/>
      <c r="BD48" s="158"/>
      <c r="BE48" s="158"/>
      <c r="BF48" s="158">
        <v>265</v>
      </c>
      <c r="BG48" s="158"/>
      <c r="BH48" s="158"/>
      <c r="BI48" s="158"/>
      <c r="BJ48" s="158"/>
      <c r="BK48" s="158"/>
      <c r="BL48" s="158"/>
      <c r="BM48" s="158">
        <v>265</v>
      </c>
      <c r="BN48" s="158"/>
      <c r="BO48" s="158"/>
      <c r="BP48" s="158"/>
      <c r="BQ48" s="158"/>
      <c r="BR48" s="158"/>
      <c r="BS48" s="158"/>
      <c r="BT48" s="158">
        <v>265</v>
      </c>
      <c r="BU48" s="158"/>
      <c r="BV48" s="158"/>
      <c r="BW48" s="158"/>
      <c r="BX48" s="158"/>
      <c r="BY48" s="158"/>
      <c r="BZ48" s="158"/>
    </row>
    <row r="49" spans="1:78" ht="17.25" hidden="1" customHeight="1" thickBot="1" x14ac:dyDescent="0.2">
      <c r="A49" s="176"/>
      <c r="B49" s="194"/>
      <c r="C49" s="194"/>
      <c r="D49" s="195"/>
      <c r="E49" s="196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</row>
    <row r="50" spans="1:78" ht="17.25" hidden="1" customHeight="1" thickBot="1" x14ac:dyDescent="0.2">
      <c r="A50" s="2" t="s">
        <v>111</v>
      </c>
    </row>
    <row r="51" spans="1:78" ht="17.25" hidden="1" customHeight="1" thickBot="1" x14ac:dyDescent="0.2">
      <c r="A51" s="10" t="s">
        <v>112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</row>
    <row r="52" spans="1:78" ht="17.25" hidden="1" customHeight="1" thickBot="1" x14ac:dyDescent="0.2">
      <c r="A52" s="10" t="s">
        <v>147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</row>
    <row r="53" spans="1:78" ht="17.25" hidden="1" customHeight="1" thickBot="1" x14ac:dyDescent="0.2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</row>
    <row r="54" spans="1:78" ht="17.25" hidden="1" customHeight="1" thickBot="1" x14ac:dyDescent="0.2">
      <c r="A54" s="78" t="s">
        <v>148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ht="17.25" hidden="1" customHeight="1" thickBot="1" x14ac:dyDescent="0.2">
      <c r="A55" s="74" t="s">
        <v>88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9" t="s">
        <v>89</v>
      </c>
      <c r="AX55" s="79"/>
      <c r="AY55" s="79"/>
      <c r="AZ55" s="79"/>
      <c r="BA55" s="79"/>
      <c r="BB55" s="79"/>
      <c r="BC55" s="79"/>
      <c r="BD55" s="79"/>
      <c r="BE55" s="79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</row>
    <row r="56" spans="1:78" ht="17.25" hidden="1" customHeight="1" thickBot="1" x14ac:dyDescent="0.2">
      <c r="A56" s="96" t="s">
        <v>42</v>
      </c>
      <c r="B56" s="96"/>
      <c r="C56" s="96"/>
      <c r="D56" s="97"/>
      <c r="E56" s="190" t="s">
        <v>149</v>
      </c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0"/>
      <c r="AL56" s="190"/>
      <c r="AM56" s="190"/>
      <c r="AN56" s="190"/>
      <c r="AO56" s="190"/>
      <c r="AP56" s="190"/>
      <c r="AQ56" s="190"/>
      <c r="AR56" s="190"/>
      <c r="AS56" s="190"/>
      <c r="AT56" s="190"/>
      <c r="AU56" s="190"/>
      <c r="AV56" s="190"/>
      <c r="AW56" s="190"/>
      <c r="AX56" s="190"/>
      <c r="AY56" s="190"/>
      <c r="AZ56" s="190"/>
      <c r="BA56" s="190"/>
      <c r="BB56" s="190"/>
      <c r="BC56" s="190"/>
      <c r="BD56" s="190"/>
      <c r="BE56" s="190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</row>
    <row r="57" spans="1:78" ht="17.25" hidden="1" customHeight="1" thickBot="1" x14ac:dyDescent="0.2">
      <c r="A57" s="190"/>
      <c r="B57" s="190"/>
      <c r="C57" s="190"/>
      <c r="D57" s="191"/>
      <c r="E57" s="191" t="s">
        <v>9</v>
      </c>
      <c r="F57" s="192"/>
      <c r="G57" s="192"/>
      <c r="H57" s="192" t="s">
        <v>90</v>
      </c>
      <c r="I57" s="192"/>
      <c r="J57" s="192"/>
      <c r="K57" s="193" t="s">
        <v>91</v>
      </c>
      <c r="L57" s="192"/>
      <c r="M57" s="192"/>
      <c r="N57" s="193" t="s">
        <v>92</v>
      </c>
      <c r="O57" s="192"/>
      <c r="P57" s="192"/>
      <c r="Q57" s="192"/>
      <c r="R57" s="192"/>
      <c r="S57" s="192"/>
      <c r="T57" s="192"/>
      <c r="U57" s="192"/>
      <c r="V57" s="192"/>
      <c r="W57" s="192"/>
      <c r="X57" s="193" t="s">
        <v>93</v>
      </c>
      <c r="Y57" s="192"/>
      <c r="Z57" s="192"/>
      <c r="AA57" s="193" t="s">
        <v>94</v>
      </c>
      <c r="AB57" s="192"/>
      <c r="AC57" s="192"/>
      <c r="AD57" s="192" t="s">
        <v>95</v>
      </c>
      <c r="AE57" s="192"/>
      <c r="AF57" s="192"/>
      <c r="AG57" s="198" t="s">
        <v>96</v>
      </c>
      <c r="AH57" s="200"/>
      <c r="AI57" s="85" t="s">
        <v>97</v>
      </c>
      <c r="AJ57" s="201"/>
      <c r="AK57" s="201"/>
      <c r="AL57" s="201"/>
      <c r="AM57" s="201"/>
      <c r="AN57" s="201"/>
      <c r="AO57" s="201"/>
      <c r="AP57" s="201"/>
      <c r="AQ57" s="201"/>
      <c r="AR57" s="82"/>
      <c r="AS57" s="198" t="s">
        <v>98</v>
      </c>
      <c r="AT57" s="200"/>
      <c r="AU57" s="85" t="s">
        <v>99</v>
      </c>
      <c r="AV57" s="201"/>
      <c r="AW57" s="82"/>
      <c r="AX57" s="85" t="s">
        <v>100</v>
      </c>
      <c r="AY57" s="201"/>
      <c r="AZ57" s="82"/>
      <c r="BA57" s="198" t="s">
        <v>150</v>
      </c>
      <c r="BB57" s="199"/>
      <c r="BC57" s="199"/>
      <c r="BD57" s="198" t="s">
        <v>151</v>
      </c>
      <c r="BE57" s="199"/>
      <c r="BF57" s="64"/>
      <c r="BG57" s="64"/>
      <c r="BH57" s="198" t="s">
        <v>150</v>
      </c>
      <c r="BI57" s="199"/>
      <c r="BJ57" s="199"/>
      <c r="BK57" s="198" t="s">
        <v>151</v>
      </c>
      <c r="BL57" s="199"/>
      <c r="BM57" s="64"/>
      <c r="BN57" s="64"/>
      <c r="BO57" s="198" t="s">
        <v>150</v>
      </c>
      <c r="BP57" s="199"/>
      <c r="BQ57" s="199"/>
      <c r="BR57" s="198" t="s">
        <v>151</v>
      </c>
      <c r="BS57" s="199"/>
      <c r="BT57" s="64"/>
      <c r="BU57" s="64"/>
      <c r="BV57" s="198" t="s">
        <v>150</v>
      </c>
      <c r="BW57" s="199"/>
      <c r="BX57" s="199"/>
      <c r="BY57" s="198" t="s">
        <v>151</v>
      </c>
      <c r="BZ57" s="199"/>
    </row>
    <row r="58" spans="1:78" ht="17.25" hidden="1" customHeight="1" thickBot="1" x14ac:dyDescent="0.2">
      <c r="A58" s="5"/>
      <c r="B58" s="5"/>
      <c r="C58" s="5"/>
      <c r="D58" s="6"/>
      <c r="E58" s="5"/>
      <c r="F58" s="5"/>
      <c r="G58" s="5"/>
      <c r="H58" s="5"/>
      <c r="I58" s="5"/>
      <c r="J58" s="5"/>
      <c r="K58" s="63"/>
      <c r="L58" s="5"/>
      <c r="M58" s="5"/>
      <c r="N58" s="63"/>
      <c r="O58" s="5"/>
      <c r="P58" s="5"/>
      <c r="Q58" s="63"/>
      <c r="R58" s="5"/>
      <c r="S58" s="5"/>
      <c r="T58" s="63"/>
      <c r="U58" s="5"/>
      <c r="V58" s="5"/>
      <c r="W58" s="5"/>
      <c r="X58" s="63"/>
      <c r="Y58" s="5"/>
      <c r="Z58" s="5"/>
      <c r="AA58" s="63"/>
      <c r="AB58" s="5"/>
      <c r="AC58" s="5"/>
      <c r="AD58" s="5"/>
      <c r="AE58" s="5"/>
      <c r="AF58" s="5"/>
      <c r="AG58" s="64"/>
      <c r="AH58" s="76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64"/>
      <c r="AT58" s="76"/>
      <c r="AU58" s="5"/>
      <c r="AV58" s="5"/>
      <c r="AW58" s="5"/>
      <c r="AX58" s="5"/>
      <c r="AY58" s="5"/>
      <c r="AZ58" s="5"/>
      <c r="BA58" s="64"/>
      <c r="BB58" s="64"/>
      <c r="BC58" s="64"/>
      <c r="BD58" s="64"/>
      <c r="BE58" s="64"/>
      <c r="BF58" s="5"/>
      <c r="BG58" s="5"/>
      <c r="BH58" s="64"/>
      <c r="BI58" s="64"/>
      <c r="BJ58" s="64"/>
      <c r="BK58" s="64"/>
      <c r="BL58" s="64"/>
      <c r="BM58" s="5"/>
      <c r="BN58" s="5"/>
      <c r="BO58" s="64"/>
      <c r="BP58" s="64"/>
      <c r="BQ58" s="64"/>
      <c r="BR58" s="64"/>
      <c r="BS58" s="64"/>
      <c r="BT58" s="5"/>
      <c r="BU58" s="5"/>
      <c r="BV58" s="64"/>
      <c r="BW58" s="64"/>
      <c r="BX58" s="64"/>
      <c r="BY58" s="64"/>
      <c r="BZ58" s="64"/>
    </row>
    <row r="59" spans="1:78" ht="17.25" hidden="1" customHeight="1" thickBot="1" x14ac:dyDescent="0.2">
      <c r="A59" s="169" t="str">
        <f>A6</f>
        <v>平成23年</v>
      </c>
      <c r="B59" s="170"/>
      <c r="C59" s="170"/>
      <c r="D59" s="171"/>
      <c r="E59" s="172">
        <f>SUM(H59:BE59)</f>
        <v>101261</v>
      </c>
      <c r="F59" s="172"/>
      <c r="G59" s="172"/>
      <c r="H59" s="172">
        <v>476</v>
      </c>
      <c r="I59" s="172"/>
      <c r="J59" s="172"/>
      <c r="K59" s="172">
        <v>1192</v>
      </c>
      <c r="L59" s="172"/>
      <c r="M59" s="172"/>
      <c r="N59" s="172">
        <v>1717</v>
      </c>
      <c r="O59" s="172"/>
      <c r="P59" s="172"/>
      <c r="Q59" s="172"/>
      <c r="R59" s="172"/>
      <c r="S59" s="172"/>
      <c r="T59" s="172"/>
      <c r="U59" s="172"/>
      <c r="V59" s="172"/>
      <c r="W59" s="172"/>
      <c r="X59" s="172">
        <v>2387</v>
      </c>
      <c r="Y59" s="172"/>
      <c r="Z59" s="172"/>
      <c r="AA59" s="172">
        <v>1625</v>
      </c>
      <c r="AB59" s="172"/>
      <c r="AC59" s="172"/>
      <c r="AD59" s="172">
        <v>4365</v>
      </c>
      <c r="AE59" s="172"/>
      <c r="AF59" s="172"/>
      <c r="AG59" s="172">
        <v>1334</v>
      </c>
      <c r="AH59" s="172"/>
      <c r="AI59" s="173">
        <v>1500</v>
      </c>
      <c r="AJ59" s="173"/>
      <c r="AK59" s="173"/>
      <c r="AL59" s="173"/>
      <c r="AM59" s="173"/>
      <c r="AN59" s="173"/>
      <c r="AO59" s="173"/>
      <c r="AP59" s="173"/>
      <c r="AQ59" s="173"/>
      <c r="AR59" s="173"/>
      <c r="AS59" s="173">
        <v>556</v>
      </c>
      <c r="AT59" s="173"/>
      <c r="AU59" s="172">
        <v>30588</v>
      </c>
      <c r="AV59" s="172"/>
      <c r="AW59" s="172"/>
      <c r="AX59" s="172">
        <v>42454</v>
      </c>
      <c r="AY59" s="172"/>
      <c r="AZ59" s="172"/>
      <c r="BA59" s="173">
        <v>10971</v>
      </c>
      <c r="BB59" s="173"/>
      <c r="BC59" s="173"/>
      <c r="BD59" s="173">
        <v>2096</v>
      </c>
      <c r="BE59" s="173"/>
      <c r="BF59" s="66"/>
      <c r="BG59" s="66"/>
      <c r="BH59" s="173">
        <v>10971</v>
      </c>
      <c r="BI59" s="173"/>
      <c r="BJ59" s="173"/>
      <c r="BK59" s="173">
        <v>2096</v>
      </c>
      <c r="BL59" s="173"/>
      <c r="BM59" s="66"/>
      <c r="BN59" s="66"/>
      <c r="BO59" s="173">
        <v>10971</v>
      </c>
      <c r="BP59" s="173"/>
      <c r="BQ59" s="173"/>
      <c r="BR59" s="173">
        <v>2096</v>
      </c>
      <c r="BS59" s="173"/>
      <c r="BT59" s="66"/>
      <c r="BU59" s="66"/>
      <c r="BV59" s="173">
        <v>10971</v>
      </c>
      <c r="BW59" s="173"/>
      <c r="BX59" s="173"/>
      <c r="BY59" s="173">
        <v>2096</v>
      </c>
      <c r="BZ59" s="173"/>
    </row>
    <row r="60" spans="1:78" ht="17.25" hidden="1" customHeight="1" thickBot="1" x14ac:dyDescent="0.2">
      <c r="A60" s="169" t="str">
        <f>A7</f>
        <v>平成24年</v>
      </c>
      <c r="B60" s="170"/>
      <c r="C60" s="170"/>
      <c r="D60" s="171"/>
      <c r="E60" s="172">
        <f>SUM(H60:BE60)</f>
        <v>98248</v>
      </c>
      <c r="F60" s="172"/>
      <c r="G60" s="172"/>
      <c r="H60" s="172">
        <v>263</v>
      </c>
      <c r="I60" s="172"/>
      <c r="J60" s="172"/>
      <c r="K60" s="172">
        <v>792</v>
      </c>
      <c r="L60" s="172"/>
      <c r="M60" s="172"/>
      <c r="N60" s="172">
        <v>1457</v>
      </c>
      <c r="O60" s="172"/>
      <c r="P60" s="172"/>
      <c r="Q60" s="172"/>
      <c r="R60" s="172"/>
      <c r="S60" s="172"/>
      <c r="T60" s="172"/>
      <c r="U60" s="172"/>
      <c r="V60" s="172"/>
      <c r="W60" s="172"/>
      <c r="X60" s="172">
        <v>2183</v>
      </c>
      <c r="Y60" s="172"/>
      <c r="Z60" s="172"/>
      <c r="AA60" s="172">
        <v>1823</v>
      </c>
      <c r="AB60" s="172"/>
      <c r="AC60" s="172"/>
      <c r="AD60" s="172">
        <v>4908</v>
      </c>
      <c r="AE60" s="172"/>
      <c r="AF60" s="172"/>
      <c r="AG60" s="172">
        <v>693</v>
      </c>
      <c r="AH60" s="172"/>
      <c r="AI60" s="173">
        <v>1602</v>
      </c>
      <c r="AJ60" s="173"/>
      <c r="AK60" s="173"/>
      <c r="AL60" s="173"/>
      <c r="AM60" s="173"/>
      <c r="AN60" s="173"/>
      <c r="AO60" s="173"/>
      <c r="AP60" s="173"/>
      <c r="AQ60" s="173"/>
      <c r="AR60" s="173"/>
      <c r="AS60" s="173">
        <v>535</v>
      </c>
      <c r="AT60" s="173"/>
      <c r="AU60" s="172">
        <v>33037</v>
      </c>
      <c r="AV60" s="172"/>
      <c r="AW60" s="172"/>
      <c r="AX60" s="172">
        <v>39030</v>
      </c>
      <c r="AY60" s="172"/>
      <c r="AZ60" s="172"/>
      <c r="BA60" s="173">
        <v>10700</v>
      </c>
      <c r="BB60" s="173"/>
      <c r="BC60" s="173"/>
      <c r="BD60" s="173">
        <v>1225</v>
      </c>
      <c r="BE60" s="173"/>
      <c r="BF60" s="66"/>
      <c r="BG60" s="66"/>
      <c r="BH60" s="173">
        <v>10700</v>
      </c>
      <c r="BI60" s="173"/>
      <c r="BJ60" s="173"/>
      <c r="BK60" s="173">
        <v>1225</v>
      </c>
      <c r="BL60" s="173"/>
      <c r="BM60" s="66"/>
      <c r="BN60" s="66"/>
      <c r="BO60" s="173">
        <v>10700</v>
      </c>
      <c r="BP60" s="173"/>
      <c r="BQ60" s="173"/>
      <c r="BR60" s="173">
        <v>1225</v>
      </c>
      <c r="BS60" s="173"/>
      <c r="BT60" s="66"/>
      <c r="BU60" s="66"/>
      <c r="BV60" s="173">
        <v>10700</v>
      </c>
      <c r="BW60" s="173"/>
      <c r="BX60" s="173"/>
      <c r="BY60" s="173">
        <v>1225</v>
      </c>
      <c r="BZ60" s="173"/>
    </row>
    <row r="61" spans="1:78" ht="17.25" hidden="1" customHeight="1" thickBot="1" x14ac:dyDescent="0.2">
      <c r="A61" s="169" t="str">
        <f>A8</f>
        <v>平成25年</v>
      </c>
      <c r="B61" s="170"/>
      <c r="C61" s="170"/>
      <c r="D61" s="171"/>
      <c r="E61" s="202">
        <f>SUM(H61:BE61)</f>
        <v>95422</v>
      </c>
      <c r="F61" s="202"/>
      <c r="G61" s="202"/>
      <c r="H61" s="202">
        <v>339</v>
      </c>
      <c r="I61" s="202"/>
      <c r="J61" s="202"/>
      <c r="K61" s="202">
        <v>1103</v>
      </c>
      <c r="L61" s="202"/>
      <c r="M61" s="202"/>
      <c r="N61" s="202">
        <v>1697</v>
      </c>
      <c r="O61" s="202"/>
      <c r="P61" s="202"/>
      <c r="Q61" s="202"/>
      <c r="R61" s="202"/>
      <c r="S61" s="202"/>
      <c r="T61" s="202"/>
      <c r="U61" s="202"/>
      <c r="V61" s="202"/>
      <c r="W61" s="202"/>
      <c r="X61" s="202">
        <v>2135</v>
      </c>
      <c r="Y61" s="202"/>
      <c r="Z61" s="202"/>
      <c r="AA61" s="202">
        <v>2117</v>
      </c>
      <c r="AB61" s="202"/>
      <c r="AC61" s="202"/>
      <c r="AD61" s="202">
        <v>4614</v>
      </c>
      <c r="AE61" s="202"/>
      <c r="AF61" s="202"/>
      <c r="AG61" s="202">
        <v>1026</v>
      </c>
      <c r="AH61" s="202"/>
      <c r="AI61" s="202">
        <v>1403</v>
      </c>
      <c r="AJ61" s="202"/>
      <c r="AK61" s="202"/>
      <c r="AL61" s="202"/>
      <c r="AM61" s="202"/>
      <c r="AN61" s="202"/>
      <c r="AO61" s="202"/>
      <c r="AP61" s="202"/>
      <c r="AQ61" s="202"/>
      <c r="AR61" s="202"/>
      <c r="AS61" s="202">
        <v>426</v>
      </c>
      <c r="AT61" s="202"/>
      <c r="AU61" s="202">
        <v>35206</v>
      </c>
      <c r="AV61" s="202"/>
      <c r="AW61" s="202"/>
      <c r="AX61" s="202">
        <v>34488</v>
      </c>
      <c r="AY61" s="202"/>
      <c r="AZ61" s="202"/>
      <c r="BA61" s="202">
        <v>10054</v>
      </c>
      <c r="BB61" s="202"/>
      <c r="BC61" s="202"/>
      <c r="BD61" s="202">
        <v>814</v>
      </c>
      <c r="BE61" s="202"/>
      <c r="BF61" s="77"/>
      <c r="BG61" s="77"/>
      <c r="BH61" s="202">
        <v>10054</v>
      </c>
      <c r="BI61" s="202"/>
      <c r="BJ61" s="202"/>
      <c r="BK61" s="202">
        <v>814</v>
      </c>
      <c r="BL61" s="202"/>
      <c r="BM61" s="77"/>
      <c r="BN61" s="77"/>
      <c r="BO61" s="202">
        <v>10054</v>
      </c>
      <c r="BP61" s="202"/>
      <c r="BQ61" s="202"/>
      <c r="BR61" s="202">
        <v>814</v>
      </c>
      <c r="BS61" s="202"/>
      <c r="BT61" s="77"/>
      <c r="BU61" s="77"/>
      <c r="BV61" s="202">
        <v>10054</v>
      </c>
      <c r="BW61" s="202"/>
      <c r="BX61" s="202"/>
      <c r="BY61" s="202">
        <v>814</v>
      </c>
      <c r="BZ61" s="202"/>
    </row>
    <row r="62" spans="1:78" ht="17.25" hidden="1" customHeight="1" thickBot="1" x14ac:dyDescent="0.2">
      <c r="A62" s="169" t="str">
        <f>A9</f>
        <v>平成26年</v>
      </c>
      <c r="B62" s="170"/>
      <c r="C62" s="170"/>
      <c r="D62" s="171"/>
      <c r="E62" s="202">
        <f>SUM(H62:BE62)</f>
        <v>97972</v>
      </c>
      <c r="F62" s="202"/>
      <c r="G62" s="202"/>
      <c r="H62" s="202">
        <v>408</v>
      </c>
      <c r="I62" s="202"/>
      <c r="J62" s="202"/>
      <c r="K62" s="202">
        <v>1034</v>
      </c>
      <c r="L62" s="202"/>
      <c r="M62" s="202"/>
      <c r="N62" s="202">
        <v>1879</v>
      </c>
      <c r="O62" s="202"/>
      <c r="P62" s="202"/>
      <c r="Q62" s="202"/>
      <c r="R62" s="202"/>
      <c r="S62" s="202"/>
      <c r="T62" s="202"/>
      <c r="U62" s="202"/>
      <c r="V62" s="202"/>
      <c r="W62" s="202"/>
      <c r="X62" s="202">
        <v>2074</v>
      </c>
      <c r="Y62" s="202"/>
      <c r="Z62" s="202"/>
      <c r="AA62" s="202">
        <v>1937</v>
      </c>
      <c r="AB62" s="202"/>
      <c r="AC62" s="202"/>
      <c r="AD62" s="202">
        <v>4604</v>
      </c>
      <c r="AE62" s="202"/>
      <c r="AF62" s="202"/>
      <c r="AG62" s="202">
        <v>1204</v>
      </c>
      <c r="AH62" s="202"/>
      <c r="AI62" s="202">
        <v>1732</v>
      </c>
      <c r="AJ62" s="202"/>
      <c r="AK62" s="202"/>
      <c r="AL62" s="202"/>
      <c r="AM62" s="202"/>
      <c r="AN62" s="202"/>
      <c r="AO62" s="202"/>
      <c r="AP62" s="202"/>
      <c r="AQ62" s="202"/>
      <c r="AR62" s="202"/>
      <c r="AS62" s="202">
        <v>446</v>
      </c>
      <c r="AT62" s="202"/>
      <c r="AU62" s="202">
        <v>34610</v>
      </c>
      <c r="AV62" s="202"/>
      <c r="AW62" s="202"/>
      <c r="AX62" s="202">
        <v>36763</v>
      </c>
      <c r="AY62" s="202"/>
      <c r="AZ62" s="202"/>
      <c r="BA62" s="202">
        <v>10506</v>
      </c>
      <c r="BB62" s="202"/>
      <c r="BC62" s="202"/>
      <c r="BD62" s="202">
        <v>775</v>
      </c>
      <c r="BE62" s="202"/>
      <c r="BF62" s="77"/>
      <c r="BG62" s="77"/>
      <c r="BH62" s="202">
        <v>10506</v>
      </c>
      <c r="BI62" s="202"/>
      <c r="BJ62" s="202"/>
      <c r="BK62" s="202">
        <v>775</v>
      </c>
      <c r="BL62" s="202"/>
      <c r="BM62" s="77"/>
      <c r="BN62" s="77"/>
      <c r="BO62" s="202">
        <v>10506</v>
      </c>
      <c r="BP62" s="202"/>
      <c r="BQ62" s="202"/>
      <c r="BR62" s="202">
        <v>775</v>
      </c>
      <c r="BS62" s="202"/>
      <c r="BT62" s="77"/>
      <c r="BU62" s="77"/>
      <c r="BV62" s="202">
        <v>10506</v>
      </c>
      <c r="BW62" s="202"/>
      <c r="BX62" s="202"/>
      <c r="BY62" s="202">
        <v>775</v>
      </c>
      <c r="BZ62" s="202"/>
    </row>
    <row r="63" spans="1:78" ht="17.25" hidden="1" customHeight="1" thickBot="1" x14ac:dyDescent="0.2">
      <c r="A63" s="169" t="str">
        <f>A10</f>
        <v>平成27年</v>
      </c>
      <c r="B63" s="170"/>
      <c r="C63" s="170"/>
      <c r="D63" s="171"/>
      <c r="E63" s="202">
        <v>95962</v>
      </c>
      <c r="F63" s="202"/>
      <c r="G63" s="202"/>
      <c r="H63" s="202">
        <v>293</v>
      </c>
      <c r="I63" s="202"/>
      <c r="J63" s="202"/>
      <c r="K63" s="202">
        <v>1230</v>
      </c>
      <c r="L63" s="202"/>
      <c r="M63" s="202"/>
      <c r="N63" s="202">
        <v>1686</v>
      </c>
      <c r="O63" s="202"/>
      <c r="P63" s="202"/>
      <c r="Q63" s="202"/>
      <c r="R63" s="202"/>
      <c r="S63" s="202"/>
      <c r="T63" s="202"/>
      <c r="U63" s="202"/>
      <c r="V63" s="202"/>
      <c r="W63" s="202"/>
      <c r="X63" s="202">
        <v>1846</v>
      </c>
      <c r="Y63" s="202"/>
      <c r="Z63" s="202"/>
      <c r="AA63" s="202">
        <v>1811</v>
      </c>
      <c r="AB63" s="202"/>
      <c r="AC63" s="202"/>
      <c r="AD63" s="202">
        <v>4599</v>
      </c>
      <c r="AE63" s="202"/>
      <c r="AF63" s="202"/>
      <c r="AG63" s="202">
        <v>1139</v>
      </c>
      <c r="AH63" s="202"/>
      <c r="AI63" s="202">
        <v>1454</v>
      </c>
      <c r="AJ63" s="202"/>
      <c r="AK63" s="202"/>
      <c r="AL63" s="202"/>
      <c r="AM63" s="202"/>
      <c r="AN63" s="202"/>
      <c r="AO63" s="202"/>
      <c r="AP63" s="202"/>
      <c r="AQ63" s="202"/>
      <c r="AR63" s="202"/>
      <c r="AS63" s="202">
        <v>364</v>
      </c>
      <c r="AT63" s="202"/>
      <c r="AU63" s="202">
        <v>34118</v>
      </c>
      <c r="AV63" s="202"/>
      <c r="AW63" s="202"/>
      <c r="AX63" s="202">
        <v>36657</v>
      </c>
      <c r="AY63" s="202"/>
      <c r="AZ63" s="202"/>
      <c r="BA63" s="202">
        <v>10172</v>
      </c>
      <c r="BB63" s="202"/>
      <c r="BC63" s="202"/>
      <c r="BD63" s="202">
        <v>593</v>
      </c>
      <c r="BE63" s="202"/>
      <c r="BF63" s="77"/>
      <c r="BG63" s="77"/>
      <c r="BH63" s="202">
        <v>10172</v>
      </c>
      <c r="BI63" s="202"/>
      <c r="BJ63" s="202"/>
      <c r="BK63" s="202">
        <v>593</v>
      </c>
      <c r="BL63" s="202"/>
      <c r="BM63" s="77"/>
      <c r="BN63" s="77"/>
      <c r="BO63" s="202">
        <v>10172</v>
      </c>
      <c r="BP63" s="202"/>
      <c r="BQ63" s="202"/>
      <c r="BR63" s="202">
        <v>593</v>
      </c>
      <c r="BS63" s="202"/>
      <c r="BT63" s="77"/>
      <c r="BU63" s="77"/>
      <c r="BV63" s="202">
        <v>10172</v>
      </c>
      <c r="BW63" s="202"/>
      <c r="BX63" s="202"/>
      <c r="BY63" s="202">
        <v>593</v>
      </c>
      <c r="BZ63" s="202"/>
    </row>
    <row r="64" spans="1:78" ht="17.25" hidden="1" customHeight="1" thickBot="1" x14ac:dyDescent="0.2">
      <c r="A64" s="169" t="s">
        <v>107</v>
      </c>
      <c r="B64" s="170"/>
      <c r="C64" s="170"/>
      <c r="D64" s="171"/>
      <c r="E64" s="202">
        <f>SUM(H64:BE64)</f>
        <v>97970</v>
      </c>
      <c r="F64" s="202"/>
      <c r="G64" s="202"/>
      <c r="H64" s="202">
        <v>331</v>
      </c>
      <c r="I64" s="202"/>
      <c r="J64" s="202"/>
      <c r="K64" s="202">
        <v>1347</v>
      </c>
      <c r="L64" s="202"/>
      <c r="M64" s="202"/>
      <c r="N64" s="202">
        <v>1518</v>
      </c>
      <c r="O64" s="202"/>
      <c r="P64" s="202"/>
      <c r="Q64" s="202"/>
      <c r="R64" s="202"/>
      <c r="S64" s="202"/>
      <c r="T64" s="202"/>
      <c r="U64" s="202"/>
      <c r="V64" s="202"/>
      <c r="W64" s="202"/>
      <c r="X64" s="202">
        <v>1987</v>
      </c>
      <c r="Y64" s="202"/>
      <c r="Z64" s="202"/>
      <c r="AA64" s="202">
        <v>1875</v>
      </c>
      <c r="AB64" s="202"/>
      <c r="AC64" s="202"/>
      <c r="AD64" s="202">
        <v>4215</v>
      </c>
      <c r="AE64" s="202"/>
      <c r="AF64" s="202"/>
      <c r="AG64" s="202">
        <v>1243</v>
      </c>
      <c r="AH64" s="202"/>
      <c r="AI64" s="202">
        <v>1461</v>
      </c>
      <c r="AJ64" s="202"/>
      <c r="AK64" s="202"/>
      <c r="AL64" s="202"/>
      <c r="AM64" s="202"/>
      <c r="AN64" s="202"/>
      <c r="AO64" s="202"/>
      <c r="AP64" s="202"/>
      <c r="AQ64" s="202"/>
      <c r="AR64" s="202"/>
      <c r="AS64" s="202">
        <v>457</v>
      </c>
      <c r="AT64" s="202"/>
      <c r="AU64" s="202">
        <v>36354</v>
      </c>
      <c r="AV64" s="202"/>
      <c r="AW64" s="202"/>
      <c r="AX64" s="202">
        <v>35834</v>
      </c>
      <c r="AY64" s="202"/>
      <c r="AZ64" s="202"/>
      <c r="BA64" s="202">
        <v>10938</v>
      </c>
      <c r="BB64" s="202"/>
      <c r="BC64" s="202"/>
      <c r="BD64" s="202">
        <v>410</v>
      </c>
      <c r="BE64" s="202"/>
      <c r="BF64" s="77"/>
      <c r="BG64" s="77"/>
      <c r="BH64" s="202">
        <v>10938</v>
      </c>
      <c r="BI64" s="202"/>
      <c r="BJ64" s="202"/>
      <c r="BK64" s="202">
        <v>410</v>
      </c>
      <c r="BL64" s="202"/>
      <c r="BM64" s="77"/>
      <c r="BN64" s="77"/>
      <c r="BO64" s="202">
        <v>10938</v>
      </c>
      <c r="BP64" s="202"/>
      <c r="BQ64" s="202"/>
      <c r="BR64" s="202">
        <v>410</v>
      </c>
      <c r="BS64" s="202"/>
      <c r="BT64" s="77"/>
      <c r="BU64" s="77"/>
      <c r="BV64" s="202">
        <v>10938</v>
      </c>
      <c r="BW64" s="202"/>
      <c r="BX64" s="202"/>
      <c r="BY64" s="202">
        <v>410</v>
      </c>
      <c r="BZ64" s="202"/>
    </row>
    <row r="65" spans="1:78" ht="17.25" hidden="1" customHeight="1" thickBot="1" x14ac:dyDescent="0.2">
      <c r="A65" s="169" t="s">
        <v>108</v>
      </c>
      <c r="B65" s="170"/>
      <c r="C65" s="170"/>
      <c r="D65" s="171"/>
      <c r="E65" s="202">
        <f>SUM(H65:BE65)</f>
        <v>88600</v>
      </c>
      <c r="F65" s="202"/>
      <c r="G65" s="202"/>
      <c r="H65" s="202">
        <v>281</v>
      </c>
      <c r="I65" s="202"/>
      <c r="J65" s="202"/>
      <c r="K65" s="202">
        <v>1238</v>
      </c>
      <c r="L65" s="202"/>
      <c r="M65" s="202"/>
      <c r="N65" s="202">
        <v>1284</v>
      </c>
      <c r="O65" s="202"/>
      <c r="P65" s="202"/>
      <c r="Q65" s="202"/>
      <c r="R65" s="202"/>
      <c r="S65" s="202"/>
      <c r="T65" s="202"/>
      <c r="U65" s="202"/>
      <c r="V65" s="202"/>
      <c r="W65" s="202"/>
      <c r="X65" s="202">
        <v>1778</v>
      </c>
      <c r="Y65" s="202"/>
      <c r="Z65" s="202"/>
      <c r="AA65" s="202">
        <v>1838</v>
      </c>
      <c r="AB65" s="202"/>
      <c r="AC65" s="202"/>
      <c r="AD65" s="202">
        <v>3935</v>
      </c>
      <c r="AE65" s="202"/>
      <c r="AF65" s="202"/>
      <c r="AG65" s="202">
        <v>1130</v>
      </c>
      <c r="AH65" s="202"/>
      <c r="AI65" s="202">
        <v>1423</v>
      </c>
      <c r="AJ65" s="202"/>
      <c r="AK65" s="202"/>
      <c r="AL65" s="202"/>
      <c r="AM65" s="202"/>
      <c r="AN65" s="202"/>
      <c r="AO65" s="202"/>
      <c r="AP65" s="202"/>
      <c r="AQ65" s="202"/>
      <c r="AR65" s="202"/>
      <c r="AS65" s="202">
        <v>456</v>
      </c>
      <c r="AT65" s="202"/>
      <c r="AU65" s="202">
        <v>35446</v>
      </c>
      <c r="AV65" s="202"/>
      <c r="AW65" s="202"/>
      <c r="AX65" s="202">
        <v>30292</v>
      </c>
      <c r="AY65" s="202"/>
      <c r="AZ65" s="202"/>
      <c r="BA65" s="202">
        <v>9227</v>
      </c>
      <c r="BB65" s="202"/>
      <c r="BC65" s="202"/>
      <c r="BD65" s="202">
        <v>272</v>
      </c>
      <c r="BE65" s="202"/>
      <c r="BF65" s="77"/>
      <c r="BG65" s="77"/>
      <c r="BH65" s="202">
        <v>9227</v>
      </c>
      <c r="BI65" s="202"/>
      <c r="BJ65" s="202"/>
      <c r="BK65" s="202">
        <v>272</v>
      </c>
      <c r="BL65" s="202"/>
      <c r="BM65" s="77"/>
      <c r="BN65" s="77"/>
      <c r="BO65" s="202">
        <v>9227</v>
      </c>
      <c r="BP65" s="202"/>
      <c r="BQ65" s="202"/>
      <c r="BR65" s="202">
        <v>272</v>
      </c>
      <c r="BS65" s="202"/>
      <c r="BT65" s="77"/>
      <c r="BU65" s="77"/>
      <c r="BV65" s="202">
        <v>9227</v>
      </c>
      <c r="BW65" s="202"/>
      <c r="BX65" s="202"/>
      <c r="BY65" s="202">
        <v>272</v>
      </c>
      <c r="BZ65" s="202"/>
    </row>
    <row r="66" spans="1:78" ht="17.25" hidden="1" customHeight="1" thickBot="1" x14ac:dyDescent="0.2">
      <c r="A66" s="169" t="s">
        <v>109</v>
      </c>
      <c r="B66" s="170"/>
      <c r="C66" s="170"/>
      <c r="D66" s="171"/>
      <c r="E66" s="202">
        <f>SUM(H66:BE66)</f>
        <v>81808</v>
      </c>
      <c r="F66" s="202"/>
      <c r="G66" s="202"/>
      <c r="H66" s="202">
        <v>238</v>
      </c>
      <c r="I66" s="202"/>
      <c r="J66" s="202"/>
      <c r="K66" s="202">
        <v>1193</v>
      </c>
      <c r="L66" s="202"/>
      <c r="M66" s="202"/>
      <c r="N66" s="202">
        <v>1153</v>
      </c>
      <c r="O66" s="202"/>
      <c r="P66" s="202"/>
      <c r="Q66" s="202"/>
      <c r="R66" s="202"/>
      <c r="S66" s="202"/>
      <c r="T66" s="202"/>
      <c r="U66" s="202"/>
      <c r="V66" s="202"/>
      <c r="W66" s="202"/>
      <c r="X66" s="202">
        <v>1426</v>
      </c>
      <c r="Y66" s="202"/>
      <c r="Z66" s="202"/>
      <c r="AA66" s="202">
        <v>1675</v>
      </c>
      <c r="AB66" s="202"/>
      <c r="AC66" s="202"/>
      <c r="AD66" s="202">
        <v>3303</v>
      </c>
      <c r="AE66" s="202"/>
      <c r="AF66" s="202"/>
      <c r="AG66" s="202">
        <v>899</v>
      </c>
      <c r="AH66" s="202"/>
      <c r="AI66" s="202">
        <v>1137</v>
      </c>
      <c r="AJ66" s="202"/>
      <c r="AK66" s="202"/>
      <c r="AL66" s="202"/>
      <c r="AM66" s="202"/>
      <c r="AN66" s="202"/>
      <c r="AO66" s="202"/>
      <c r="AP66" s="202"/>
      <c r="AQ66" s="202"/>
      <c r="AR66" s="202"/>
      <c r="AS66" s="202">
        <v>380</v>
      </c>
      <c r="AT66" s="202"/>
      <c r="AU66" s="202">
        <v>34030</v>
      </c>
      <c r="AV66" s="202"/>
      <c r="AW66" s="202"/>
      <c r="AX66" s="202">
        <v>27765</v>
      </c>
      <c r="AY66" s="202"/>
      <c r="AZ66" s="202"/>
      <c r="BA66" s="202">
        <v>8417</v>
      </c>
      <c r="BB66" s="202"/>
      <c r="BC66" s="202"/>
      <c r="BD66" s="202">
        <v>192</v>
      </c>
      <c r="BE66" s="202"/>
      <c r="BF66" s="77"/>
      <c r="BG66" s="77"/>
      <c r="BH66" s="202">
        <v>8417</v>
      </c>
      <c r="BI66" s="202"/>
      <c r="BJ66" s="202"/>
      <c r="BK66" s="202">
        <v>192</v>
      </c>
      <c r="BL66" s="202"/>
      <c r="BM66" s="77"/>
      <c r="BN66" s="77"/>
      <c r="BO66" s="202">
        <v>8417</v>
      </c>
      <c r="BP66" s="202"/>
      <c r="BQ66" s="202"/>
      <c r="BR66" s="202">
        <v>192</v>
      </c>
      <c r="BS66" s="202"/>
      <c r="BT66" s="77"/>
      <c r="BU66" s="77"/>
      <c r="BV66" s="202">
        <v>8417</v>
      </c>
      <c r="BW66" s="202"/>
      <c r="BX66" s="202"/>
      <c r="BY66" s="202">
        <v>192</v>
      </c>
      <c r="BZ66" s="202"/>
    </row>
    <row r="67" spans="1:78" ht="17.25" hidden="1" customHeight="1" thickBot="1" x14ac:dyDescent="0.2">
      <c r="A67" s="169" t="s">
        <v>110</v>
      </c>
      <c r="B67" s="170"/>
      <c r="C67" s="170"/>
      <c r="D67" s="171"/>
      <c r="E67" s="202">
        <f>SUM(H67:BE67)</f>
        <v>76944</v>
      </c>
      <c r="F67" s="202"/>
      <c r="G67" s="202"/>
      <c r="H67" s="202">
        <v>189</v>
      </c>
      <c r="I67" s="202"/>
      <c r="J67" s="202"/>
      <c r="K67" s="202">
        <v>981</v>
      </c>
      <c r="L67" s="202"/>
      <c r="M67" s="202"/>
      <c r="N67" s="202">
        <v>908</v>
      </c>
      <c r="O67" s="202"/>
      <c r="P67" s="202"/>
      <c r="Q67" s="202"/>
      <c r="R67" s="202"/>
      <c r="S67" s="202"/>
      <c r="T67" s="202"/>
      <c r="U67" s="202"/>
      <c r="V67" s="202"/>
      <c r="W67" s="202"/>
      <c r="X67" s="202">
        <v>1717</v>
      </c>
      <c r="Y67" s="202"/>
      <c r="Z67" s="202"/>
      <c r="AA67" s="202">
        <v>1615</v>
      </c>
      <c r="AB67" s="202"/>
      <c r="AC67" s="202"/>
      <c r="AD67" s="202">
        <v>2889</v>
      </c>
      <c r="AE67" s="202"/>
      <c r="AF67" s="202"/>
      <c r="AG67" s="202">
        <v>863</v>
      </c>
      <c r="AH67" s="202"/>
      <c r="AI67" s="202">
        <v>1027</v>
      </c>
      <c r="AJ67" s="202"/>
      <c r="AK67" s="202"/>
      <c r="AL67" s="202"/>
      <c r="AM67" s="202"/>
      <c r="AN67" s="202"/>
      <c r="AO67" s="202"/>
      <c r="AP67" s="202"/>
      <c r="AQ67" s="202"/>
      <c r="AR67" s="202"/>
      <c r="AS67" s="202">
        <v>220</v>
      </c>
      <c r="AT67" s="202"/>
      <c r="AU67" s="202">
        <v>34352</v>
      </c>
      <c r="AV67" s="202"/>
      <c r="AW67" s="202"/>
      <c r="AX67" s="202">
        <v>24783</v>
      </c>
      <c r="AY67" s="202"/>
      <c r="AZ67" s="202"/>
      <c r="BA67" s="202">
        <v>7168</v>
      </c>
      <c r="BB67" s="202"/>
      <c r="BC67" s="202"/>
      <c r="BD67" s="202">
        <v>232</v>
      </c>
      <c r="BE67" s="202"/>
      <c r="BF67" s="77"/>
      <c r="BG67" s="77"/>
      <c r="BH67" s="202">
        <v>7168</v>
      </c>
      <c r="BI67" s="202"/>
      <c r="BJ67" s="202"/>
      <c r="BK67" s="202">
        <v>232</v>
      </c>
      <c r="BL67" s="202"/>
      <c r="BM67" s="77"/>
      <c r="BN67" s="77"/>
      <c r="BO67" s="202">
        <v>7168</v>
      </c>
      <c r="BP67" s="202"/>
      <c r="BQ67" s="202"/>
      <c r="BR67" s="202">
        <v>232</v>
      </c>
      <c r="BS67" s="202"/>
      <c r="BT67" s="77"/>
      <c r="BU67" s="77"/>
      <c r="BV67" s="202">
        <v>7168</v>
      </c>
      <c r="BW67" s="202"/>
      <c r="BX67" s="202"/>
      <c r="BY67" s="202">
        <v>232</v>
      </c>
      <c r="BZ67" s="202"/>
    </row>
    <row r="68" spans="1:78" ht="17.25" hidden="1" customHeight="1" thickBot="1" x14ac:dyDescent="0.2">
      <c r="A68" s="176"/>
      <c r="B68" s="194"/>
      <c r="C68" s="194"/>
      <c r="D68" s="195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69"/>
      <c r="AB68" s="69"/>
      <c r="AC68" s="6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  <c r="AR68" s="179"/>
      <c r="AS68" s="179"/>
      <c r="AT68" s="179"/>
      <c r="AU68" s="179"/>
      <c r="AV68" s="179"/>
      <c r="AW68" s="179"/>
      <c r="AX68" s="179"/>
      <c r="AY68" s="179"/>
      <c r="AZ68" s="179"/>
      <c r="BA68" s="179"/>
      <c r="BB68" s="179"/>
      <c r="BC68" s="179"/>
      <c r="BD68" s="179"/>
      <c r="BE68" s="179"/>
      <c r="BF68" s="71"/>
      <c r="BG68" s="71"/>
      <c r="BH68" s="179"/>
      <c r="BI68" s="179"/>
      <c r="BJ68" s="179"/>
      <c r="BK68" s="179"/>
      <c r="BL68" s="179"/>
      <c r="BM68" s="71"/>
      <c r="BN68" s="71"/>
      <c r="BO68" s="179"/>
      <c r="BP68" s="179"/>
      <c r="BQ68" s="179"/>
      <c r="BR68" s="179"/>
      <c r="BS68" s="179"/>
      <c r="BT68" s="71"/>
      <c r="BU68" s="71"/>
      <c r="BV68" s="179"/>
      <c r="BW68" s="179"/>
      <c r="BX68" s="179"/>
      <c r="BY68" s="179"/>
      <c r="BZ68" s="179"/>
    </row>
    <row r="69" spans="1:78" ht="17.25" hidden="1" customHeight="1" thickBot="1" x14ac:dyDescent="0.2">
      <c r="A69" s="10" t="s">
        <v>111</v>
      </c>
      <c r="B69" s="72"/>
      <c r="C69" s="72"/>
      <c r="D69" s="72"/>
      <c r="E69" s="72"/>
      <c r="F69" s="72"/>
      <c r="G69" s="72"/>
      <c r="H69" s="72"/>
      <c r="I69" s="72"/>
      <c r="J69" s="72"/>
      <c r="K69" s="73"/>
      <c r="L69" s="72"/>
      <c r="M69" s="72"/>
      <c r="N69" s="73"/>
      <c r="O69" s="72"/>
      <c r="P69" s="72"/>
      <c r="Q69" s="73"/>
      <c r="R69" s="72"/>
      <c r="S69" s="72"/>
      <c r="T69" s="73"/>
      <c r="U69" s="72"/>
      <c r="V69" s="72"/>
      <c r="W69" s="72"/>
      <c r="X69" s="73"/>
      <c r="Y69" s="72"/>
      <c r="Z69" s="72"/>
      <c r="AA69" s="73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F69" s="72"/>
      <c r="BG69" s="72"/>
      <c r="BH69" s="72"/>
      <c r="BI69" s="72"/>
      <c r="BM69" s="72"/>
      <c r="BN69" s="72"/>
      <c r="BO69" s="72"/>
      <c r="BP69" s="72"/>
      <c r="BT69" s="72"/>
      <c r="BU69" s="72"/>
      <c r="BV69" s="72"/>
      <c r="BW69" s="72"/>
    </row>
    <row r="70" spans="1:78" ht="17.25" hidden="1" customHeight="1" thickBot="1" x14ac:dyDescent="0.2">
      <c r="A70" s="10" t="s">
        <v>112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</row>
    <row r="71" spans="1:78" ht="20.100000000000001" customHeight="1" thickBot="1" x14ac:dyDescent="0.2">
      <c r="A71" s="2" t="s">
        <v>152</v>
      </c>
      <c r="AW71" s="185" t="s">
        <v>89</v>
      </c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5"/>
      <c r="BJ71" s="185"/>
      <c r="BK71" s="185"/>
      <c r="BL71" s="185"/>
      <c r="BM71" s="185"/>
      <c r="BN71" s="185"/>
      <c r="BO71" s="185"/>
      <c r="BP71" s="185"/>
      <c r="BQ71" s="185"/>
      <c r="BR71" s="185"/>
      <c r="BS71" s="185"/>
      <c r="BT71" s="185"/>
      <c r="BU71" s="185"/>
      <c r="BV71" s="185"/>
      <c r="BW71" s="185"/>
      <c r="BX71" s="185"/>
      <c r="BY71" s="185"/>
      <c r="BZ71" s="185"/>
    </row>
    <row r="72" spans="1:78" ht="26.1" customHeight="1" x14ac:dyDescent="0.15">
      <c r="A72" s="80" t="s">
        <v>153</v>
      </c>
      <c r="B72" s="81"/>
      <c r="C72" s="81"/>
      <c r="D72" s="81"/>
      <c r="E72" s="81"/>
      <c r="F72" s="81"/>
      <c r="G72" s="81"/>
      <c r="H72" s="81"/>
      <c r="I72" s="80" t="s">
        <v>114</v>
      </c>
      <c r="J72" s="81"/>
      <c r="K72" s="81"/>
      <c r="L72" s="81"/>
      <c r="M72" s="81"/>
      <c r="N72" s="81"/>
      <c r="O72" s="81"/>
      <c r="P72" s="81" t="s">
        <v>115</v>
      </c>
      <c r="Q72" s="81"/>
      <c r="R72" s="81"/>
      <c r="S72" s="81"/>
      <c r="T72" s="81"/>
      <c r="U72" s="81"/>
      <c r="V72" s="81"/>
      <c r="W72" s="81" t="s">
        <v>116</v>
      </c>
      <c r="X72" s="81"/>
      <c r="Y72" s="81"/>
      <c r="Z72" s="81"/>
      <c r="AA72" s="81"/>
      <c r="AB72" s="81"/>
      <c r="AC72" s="81"/>
      <c r="AD72" s="81" t="s">
        <v>117</v>
      </c>
      <c r="AE72" s="81"/>
      <c r="AF72" s="81"/>
      <c r="AG72" s="81"/>
      <c r="AH72" s="81"/>
      <c r="AI72" s="81"/>
      <c r="AJ72" s="81"/>
      <c r="AK72" s="81" t="s">
        <v>118</v>
      </c>
      <c r="AL72" s="81"/>
      <c r="AM72" s="81"/>
      <c r="AN72" s="81"/>
      <c r="AO72" s="81"/>
      <c r="AP72" s="81"/>
      <c r="AQ72" s="81"/>
      <c r="AR72" s="81" t="s">
        <v>119</v>
      </c>
      <c r="AS72" s="81"/>
      <c r="AT72" s="81"/>
      <c r="AU72" s="81"/>
      <c r="AV72" s="81"/>
      <c r="AW72" s="81"/>
      <c r="AX72" s="84"/>
      <c r="AY72" s="81" t="s">
        <v>120</v>
      </c>
      <c r="AZ72" s="81"/>
      <c r="BA72" s="81"/>
      <c r="BB72" s="81"/>
      <c r="BC72" s="81"/>
      <c r="BD72" s="81"/>
      <c r="BE72" s="84"/>
      <c r="BF72" s="81" t="s">
        <v>121</v>
      </c>
      <c r="BG72" s="81"/>
      <c r="BH72" s="81"/>
      <c r="BI72" s="81"/>
      <c r="BJ72" s="81"/>
      <c r="BK72" s="81"/>
      <c r="BL72" s="84"/>
      <c r="BM72" s="81" t="s">
        <v>122</v>
      </c>
      <c r="BN72" s="81"/>
      <c r="BO72" s="81"/>
      <c r="BP72" s="81"/>
      <c r="BQ72" s="81"/>
      <c r="BR72" s="81"/>
      <c r="BS72" s="84"/>
      <c r="BT72" s="81" t="s">
        <v>123</v>
      </c>
      <c r="BU72" s="81"/>
      <c r="BV72" s="81"/>
      <c r="BW72" s="81"/>
      <c r="BX72" s="81"/>
      <c r="BY72" s="81"/>
      <c r="BZ72" s="84"/>
    </row>
    <row r="73" spans="1:78" ht="24.75" customHeight="1" x14ac:dyDescent="0.15">
      <c r="A73" s="182" t="s">
        <v>124</v>
      </c>
      <c r="B73" s="182"/>
      <c r="C73" s="182"/>
      <c r="D73" s="182"/>
      <c r="E73" s="182"/>
      <c r="F73" s="182"/>
      <c r="G73" s="182"/>
      <c r="H73" s="183"/>
      <c r="I73" s="204">
        <f>SUM(I74:O78)</f>
        <v>25362</v>
      </c>
      <c r="J73" s="205"/>
      <c r="K73" s="205"/>
      <c r="L73" s="205"/>
      <c r="M73" s="205"/>
      <c r="N73" s="205"/>
      <c r="O73" s="205"/>
      <c r="P73" s="204">
        <f>SUM(P74:V78)</f>
        <v>26334</v>
      </c>
      <c r="Q73" s="205"/>
      <c r="R73" s="205"/>
      <c r="S73" s="205"/>
      <c r="T73" s="205"/>
      <c r="U73" s="205"/>
      <c r="V73" s="205"/>
      <c r="W73" s="204">
        <v>23795</v>
      </c>
      <c r="X73" s="205"/>
      <c r="Y73" s="205"/>
      <c r="Z73" s="205"/>
      <c r="AA73" s="205"/>
      <c r="AB73" s="205"/>
      <c r="AC73" s="205"/>
      <c r="AD73" s="204">
        <f>SUM(AD74:AJ78)</f>
        <v>22745</v>
      </c>
      <c r="AE73" s="205"/>
      <c r="AF73" s="205"/>
      <c r="AG73" s="205"/>
      <c r="AH73" s="205"/>
      <c r="AI73" s="205"/>
      <c r="AJ73" s="205"/>
      <c r="AK73" s="204">
        <f>SUM(AK74:AQ78)</f>
        <v>22030</v>
      </c>
      <c r="AL73" s="205"/>
      <c r="AM73" s="205"/>
      <c r="AN73" s="205"/>
      <c r="AO73" s="205"/>
      <c r="AP73" s="205"/>
      <c r="AQ73" s="205"/>
      <c r="AR73" s="204">
        <f>SUM(AR74:AX78)</f>
        <v>16364</v>
      </c>
      <c r="AS73" s="205"/>
      <c r="AT73" s="205"/>
      <c r="AU73" s="205"/>
      <c r="AV73" s="205"/>
      <c r="AW73" s="205"/>
      <c r="AX73" s="205"/>
      <c r="AY73" s="204">
        <f>SUM(AY74:BE78)</f>
        <v>16131</v>
      </c>
      <c r="AZ73" s="205"/>
      <c r="BA73" s="205"/>
      <c r="BB73" s="205"/>
      <c r="BC73" s="205"/>
      <c r="BD73" s="205"/>
      <c r="BE73" s="205"/>
      <c r="BF73" s="204">
        <f>SUM(BF74:BL78)</f>
        <v>15922</v>
      </c>
      <c r="BG73" s="205"/>
      <c r="BH73" s="205"/>
      <c r="BI73" s="205"/>
      <c r="BJ73" s="205"/>
      <c r="BK73" s="205"/>
      <c r="BL73" s="205"/>
      <c r="BM73" s="204">
        <f>SUM(BM74:BS78)</f>
        <v>15108</v>
      </c>
      <c r="BN73" s="205"/>
      <c r="BO73" s="205"/>
      <c r="BP73" s="205"/>
      <c r="BQ73" s="205"/>
      <c r="BR73" s="205"/>
      <c r="BS73" s="205"/>
      <c r="BT73" s="204">
        <f t="shared" ref="BT73" si="1">SUM(BT74:BZ78)</f>
        <v>15026</v>
      </c>
      <c r="BU73" s="205"/>
      <c r="BV73" s="205"/>
      <c r="BW73" s="205"/>
      <c r="BX73" s="205"/>
      <c r="BY73" s="205"/>
      <c r="BZ73" s="205"/>
    </row>
    <row r="74" spans="1:78" ht="24.75" customHeight="1" x14ac:dyDescent="0.15">
      <c r="A74" s="109" t="s">
        <v>154</v>
      </c>
      <c r="B74" s="109"/>
      <c r="C74" s="109"/>
      <c r="D74" s="109"/>
      <c r="E74" s="109"/>
      <c r="F74" s="109"/>
      <c r="G74" s="109"/>
      <c r="H74" s="110"/>
      <c r="I74" s="203">
        <v>19102</v>
      </c>
      <c r="J74" s="203"/>
      <c r="K74" s="203"/>
      <c r="L74" s="203"/>
      <c r="M74" s="203"/>
      <c r="N74" s="203"/>
      <c r="O74" s="203"/>
      <c r="P74" s="203">
        <v>20395</v>
      </c>
      <c r="Q74" s="203"/>
      <c r="R74" s="203"/>
      <c r="S74" s="203"/>
      <c r="T74" s="203"/>
      <c r="U74" s="203"/>
      <c r="V74" s="203"/>
      <c r="W74" s="203">
        <v>18996</v>
      </c>
      <c r="X74" s="203"/>
      <c r="Y74" s="203"/>
      <c r="Z74" s="203"/>
      <c r="AA74" s="203"/>
      <c r="AB74" s="203"/>
      <c r="AC74" s="203"/>
      <c r="AD74" s="203">
        <v>18637</v>
      </c>
      <c r="AE74" s="203"/>
      <c r="AF74" s="203"/>
      <c r="AG74" s="203"/>
      <c r="AH74" s="203"/>
      <c r="AI74" s="203"/>
      <c r="AJ74" s="203"/>
      <c r="AK74" s="203">
        <v>18505</v>
      </c>
      <c r="AL74" s="203"/>
      <c r="AM74" s="203"/>
      <c r="AN74" s="203"/>
      <c r="AO74" s="203"/>
      <c r="AP74" s="203"/>
      <c r="AQ74" s="203"/>
      <c r="AR74" s="203">
        <v>13590</v>
      </c>
      <c r="AS74" s="203"/>
      <c r="AT74" s="203"/>
      <c r="AU74" s="203"/>
      <c r="AV74" s="203"/>
      <c r="AW74" s="203"/>
      <c r="AX74" s="203"/>
      <c r="AY74" s="203">
        <v>13580</v>
      </c>
      <c r="AZ74" s="203"/>
      <c r="BA74" s="203"/>
      <c r="BB74" s="203"/>
      <c r="BC74" s="203"/>
      <c r="BD74" s="203"/>
      <c r="BE74" s="203"/>
      <c r="BF74" s="203">
        <v>13751</v>
      </c>
      <c r="BG74" s="203"/>
      <c r="BH74" s="203"/>
      <c r="BI74" s="203"/>
      <c r="BJ74" s="203"/>
      <c r="BK74" s="203"/>
      <c r="BL74" s="203"/>
      <c r="BM74" s="203">
        <v>13414</v>
      </c>
      <c r="BN74" s="203"/>
      <c r="BO74" s="203"/>
      <c r="BP74" s="203"/>
      <c r="BQ74" s="203"/>
      <c r="BR74" s="203"/>
      <c r="BS74" s="203"/>
      <c r="BT74" s="203">
        <v>13015</v>
      </c>
      <c r="BU74" s="203"/>
      <c r="BV74" s="203"/>
      <c r="BW74" s="203"/>
      <c r="BX74" s="203"/>
      <c r="BY74" s="203"/>
      <c r="BZ74" s="203"/>
    </row>
    <row r="75" spans="1:78" ht="24.75" customHeight="1" x14ac:dyDescent="0.15">
      <c r="A75" s="109" t="s">
        <v>155</v>
      </c>
      <c r="B75" s="109"/>
      <c r="C75" s="109"/>
      <c r="D75" s="109"/>
      <c r="E75" s="109"/>
      <c r="F75" s="109"/>
      <c r="G75" s="109"/>
      <c r="H75" s="110"/>
      <c r="I75" s="203">
        <v>927</v>
      </c>
      <c r="J75" s="203"/>
      <c r="K75" s="203"/>
      <c r="L75" s="203"/>
      <c r="M75" s="203"/>
      <c r="N75" s="203"/>
      <c r="O75" s="203"/>
      <c r="P75" s="203">
        <v>935</v>
      </c>
      <c r="Q75" s="203"/>
      <c r="R75" s="203"/>
      <c r="S75" s="203"/>
      <c r="T75" s="203"/>
      <c r="U75" s="203"/>
      <c r="V75" s="203"/>
      <c r="W75" s="203">
        <v>335</v>
      </c>
      <c r="X75" s="203"/>
      <c r="Y75" s="203"/>
      <c r="Z75" s="203"/>
      <c r="AA75" s="203"/>
      <c r="AB75" s="203"/>
      <c r="AC75" s="203"/>
      <c r="AD75" s="203">
        <v>157</v>
      </c>
      <c r="AE75" s="203"/>
      <c r="AF75" s="203"/>
      <c r="AG75" s="203"/>
      <c r="AH75" s="203"/>
      <c r="AI75" s="203"/>
      <c r="AJ75" s="203"/>
      <c r="AK75" s="203">
        <v>188</v>
      </c>
      <c r="AL75" s="203"/>
      <c r="AM75" s="203"/>
      <c r="AN75" s="203"/>
      <c r="AO75" s="203"/>
      <c r="AP75" s="203"/>
      <c r="AQ75" s="203"/>
      <c r="AR75" s="203">
        <v>141</v>
      </c>
      <c r="AS75" s="203"/>
      <c r="AT75" s="203"/>
      <c r="AU75" s="203"/>
      <c r="AV75" s="203"/>
      <c r="AW75" s="203"/>
      <c r="AX75" s="203"/>
      <c r="AY75" s="203">
        <v>128</v>
      </c>
      <c r="AZ75" s="203"/>
      <c r="BA75" s="203"/>
      <c r="BB75" s="203"/>
      <c r="BC75" s="203"/>
      <c r="BD75" s="203"/>
      <c r="BE75" s="203"/>
      <c r="BF75" s="203">
        <v>163</v>
      </c>
      <c r="BG75" s="203"/>
      <c r="BH75" s="203"/>
      <c r="BI75" s="203"/>
      <c r="BJ75" s="203"/>
      <c r="BK75" s="203"/>
      <c r="BL75" s="203"/>
      <c r="BM75" s="203">
        <v>196</v>
      </c>
      <c r="BN75" s="203"/>
      <c r="BO75" s="203"/>
      <c r="BP75" s="203"/>
      <c r="BQ75" s="203"/>
      <c r="BR75" s="203"/>
      <c r="BS75" s="203"/>
      <c r="BT75" s="203">
        <v>207</v>
      </c>
      <c r="BU75" s="203"/>
      <c r="BV75" s="203"/>
      <c r="BW75" s="203"/>
      <c r="BX75" s="203"/>
      <c r="BY75" s="203"/>
      <c r="BZ75" s="203"/>
    </row>
    <row r="76" spans="1:78" ht="24.75" customHeight="1" x14ac:dyDescent="0.15">
      <c r="A76" s="109" t="s">
        <v>156</v>
      </c>
      <c r="B76" s="109"/>
      <c r="C76" s="109"/>
      <c r="D76" s="109"/>
      <c r="E76" s="109"/>
      <c r="F76" s="109"/>
      <c r="G76" s="109"/>
      <c r="H76" s="110"/>
      <c r="I76" s="203">
        <v>537</v>
      </c>
      <c r="J76" s="203"/>
      <c r="K76" s="203"/>
      <c r="L76" s="203"/>
      <c r="M76" s="203"/>
      <c r="N76" s="203"/>
      <c r="O76" s="203"/>
      <c r="P76" s="203">
        <v>541</v>
      </c>
      <c r="Q76" s="203"/>
      <c r="R76" s="203"/>
      <c r="S76" s="203"/>
      <c r="T76" s="203"/>
      <c r="U76" s="203"/>
      <c r="V76" s="203"/>
      <c r="W76" s="203">
        <v>525</v>
      </c>
      <c r="X76" s="203"/>
      <c r="Y76" s="203"/>
      <c r="Z76" s="203"/>
      <c r="AA76" s="203"/>
      <c r="AB76" s="203"/>
      <c r="AC76" s="203"/>
      <c r="AD76" s="203">
        <v>535</v>
      </c>
      <c r="AE76" s="203"/>
      <c r="AF76" s="203"/>
      <c r="AG76" s="203"/>
      <c r="AH76" s="203"/>
      <c r="AI76" s="203"/>
      <c r="AJ76" s="203"/>
      <c r="AK76" s="203">
        <v>526</v>
      </c>
      <c r="AL76" s="203"/>
      <c r="AM76" s="203"/>
      <c r="AN76" s="203"/>
      <c r="AO76" s="203"/>
      <c r="AP76" s="203"/>
      <c r="AQ76" s="203"/>
      <c r="AR76" s="203">
        <v>503</v>
      </c>
      <c r="AS76" s="203"/>
      <c r="AT76" s="203"/>
      <c r="AU76" s="203"/>
      <c r="AV76" s="203"/>
      <c r="AW76" s="203"/>
      <c r="AX76" s="203"/>
      <c r="AY76" s="203">
        <v>597</v>
      </c>
      <c r="AZ76" s="203"/>
      <c r="BA76" s="203"/>
      <c r="BB76" s="203"/>
      <c r="BC76" s="203"/>
      <c r="BD76" s="203"/>
      <c r="BE76" s="203"/>
      <c r="BF76" s="203">
        <v>452</v>
      </c>
      <c r="BG76" s="203"/>
      <c r="BH76" s="203"/>
      <c r="BI76" s="203"/>
      <c r="BJ76" s="203"/>
      <c r="BK76" s="203"/>
      <c r="BL76" s="203"/>
      <c r="BM76" s="203">
        <v>233</v>
      </c>
      <c r="BN76" s="203"/>
      <c r="BO76" s="203"/>
      <c r="BP76" s="203"/>
      <c r="BQ76" s="203"/>
      <c r="BR76" s="203"/>
      <c r="BS76" s="203"/>
      <c r="BT76" s="203">
        <v>269</v>
      </c>
      <c r="BU76" s="203"/>
      <c r="BV76" s="203"/>
      <c r="BW76" s="203"/>
      <c r="BX76" s="203"/>
      <c r="BY76" s="203"/>
      <c r="BZ76" s="203"/>
    </row>
    <row r="77" spans="1:78" ht="24.75" customHeight="1" x14ac:dyDescent="0.15">
      <c r="A77" s="109" t="s">
        <v>157</v>
      </c>
      <c r="B77" s="109"/>
      <c r="C77" s="109"/>
      <c r="D77" s="109"/>
      <c r="E77" s="109"/>
      <c r="F77" s="109"/>
      <c r="G77" s="109"/>
      <c r="H77" s="110"/>
      <c r="I77" s="203">
        <v>3249</v>
      </c>
      <c r="J77" s="203"/>
      <c r="K77" s="203"/>
      <c r="L77" s="203"/>
      <c r="M77" s="203"/>
      <c r="N77" s="203"/>
      <c r="O77" s="203"/>
      <c r="P77" s="203">
        <v>3042</v>
      </c>
      <c r="Q77" s="203"/>
      <c r="R77" s="203"/>
      <c r="S77" s="203"/>
      <c r="T77" s="203"/>
      <c r="U77" s="203"/>
      <c r="V77" s="203"/>
      <c r="W77" s="203">
        <v>2736</v>
      </c>
      <c r="X77" s="203"/>
      <c r="Y77" s="203"/>
      <c r="Z77" s="203"/>
      <c r="AA77" s="203"/>
      <c r="AB77" s="203"/>
      <c r="AC77" s="203"/>
      <c r="AD77" s="203">
        <v>2627</v>
      </c>
      <c r="AE77" s="203"/>
      <c r="AF77" s="203"/>
      <c r="AG77" s="203"/>
      <c r="AH77" s="203"/>
      <c r="AI77" s="203"/>
      <c r="AJ77" s="203"/>
      <c r="AK77" s="203">
        <v>2105</v>
      </c>
      <c r="AL77" s="203"/>
      <c r="AM77" s="203"/>
      <c r="AN77" s="203"/>
      <c r="AO77" s="203"/>
      <c r="AP77" s="203"/>
      <c r="AQ77" s="203"/>
      <c r="AR77" s="203">
        <v>1661</v>
      </c>
      <c r="AS77" s="203"/>
      <c r="AT77" s="203"/>
      <c r="AU77" s="203"/>
      <c r="AV77" s="203"/>
      <c r="AW77" s="203"/>
      <c r="AX77" s="203"/>
      <c r="AY77" s="203">
        <v>1360</v>
      </c>
      <c r="AZ77" s="203"/>
      <c r="BA77" s="203"/>
      <c r="BB77" s="203"/>
      <c r="BC77" s="203"/>
      <c r="BD77" s="203"/>
      <c r="BE77" s="203"/>
      <c r="BF77" s="203">
        <v>1135</v>
      </c>
      <c r="BG77" s="203"/>
      <c r="BH77" s="203"/>
      <c r="BI77" s="203"/>
      <c r="BJ77" s="203"/>
      <c r="BK77" s="203"/>
      <c r="BL77" s="203"/>
      <c r="BM77" s="203">
        <v>840</v>
      </c>
      <c r="BN77" s="203"/>
      <c r="BO77" s="203"/>
      <c r="BP77" s="203"/>
      <c r="BQ77" s="203"/>
      <c r="BR77" s="203"/>
      <c r="BS77" s="203"/>
      <c r="BT77" s="203">
        <v>959</v>
      </c>
      <c r="BU77" s="203"/>
      <c r="BV77" s="203"/>
      <c r="BW77" s="203"/>
      <c r="BX77" s="203"/>
      <c r="BY77" s="203"/>
      <c r="BZ77" s="203"/>
    </row>
    <row r="78" spans="1:78" ht="24.75" customHeight="1" x14ac:dyDescent="0.15">
      <c r="A78" s="109" t="s">
        <v>158</v>
      </c>
      <c r="B78" s="109"/>
      <c r="C78" s="109"/>
      <c r="D78" s="109"/>
      <c r="E78" s="109"/>
      <c r="F78" s="109"/>
      <c r="G78" s="109"/>
      <c r="H78" s="110"/>
      <c r="I78" s="203">
        <v>1547</v>
      </c>
      <c r="J78" s="203"/>
      <c r="K78" s="203"/>
      <c r="L78" s="203"/>
      <c r="M78" s="203"/>
      <c r="N78" s="203"/>
      <c r="O78" s="203"/>
      <c r="P78" s="203">
        <v>1421</v>
      </c>
      <c r="Q78" s="203"/>
      <c r="R78" s="203"/>
      <c r="S78" s="203"/>
      <c r="T78" s="203"/>
      <c r="U78" s="203"/>
      <c r="V78" s="203"/>
      <c r="W78" s="203">
        <v>1203</v>
      </c>
      <c r="X78" s="203"/>
      <c r="Y78" s="203"/>
      <c r="Z78" s="203"/>
      <c r="AA78" s="203"/>
      <c r="AB78" s="203"/>
      <c r="AC78" s="203"/>
      <c r="AD78" s="203">
        <v>789</v>
      </c>
      <c r="AE78" s="203"/>
      <c r="AF78" s="203"/>
      <c r="AG78" s="203"/>
      <c r="AH78" s="203"/>
      <c r="AI78" s="203"/>
      <c r="AJ78" s="203"/>
      <c r="AK78" s="203">
        <v>706</v>
      </c>
      <c r="AL78" s="203"/>
      <c r="AM78" s="203"/>
      <c r="AN78" s="203"/>
      <c r="AO78" s="203"/>
      <c r="AP78" s="203"/>
      <c r="AQ78" s="203"/>
      <c r="AR78" s="203">
        <v>469</v>
      </c>
      <c r="AS78" s="203"/>
      <c r="AT78" s="203"/>
      <c r="AU78" s="203"/>
      <c r="AV78" s="203"/>
      <c r="AW78" s="203"/>
      <c r="AX78" s="203"/>
      <c r="AY78" s="203">
        <v>466</v>
      </c>
      <c r="AZ78" s="203"/>
      <c r="BA78" s="203"/>
      <c r="BB78" s="203"/>
      <c r="BC78" s="203"/>
      <c r="BD78" s="203"/>
      <c r="BE78" s="203"/>
      <c r="BF78" s="203">
        <v>421</v>
      </c>
      <c r="BG78" s="203"/>
      <c r="BH78" s="203"/>
      <c r="BI78" s="203"/>
      <c r="BJ78" s="203"/>
      <c r="BK78" s="203"/>
      <c r="BL78" s="203"/>
      <c r="BM78" s="203">
        <v>425</v>
      </c>
      <c r="BN78" s="203"/>
      <c r="BO78" s="203"/>
      <c r="BP78" s="203"/>
      <c r="BQ78" s="203"/>
      <c r="BR78" s="203"/>
      <c r="BS78" s="203"/>
      <c r="BT78" s="203">
        <v>576</v>
      </c>
      <c r="BU78" s="203"/>
      <c r="BV78" s="203"/>
      <c r="BW78" s="203"/>
      <c r="BX78" s="203"/>
      <c r="BY78" s="203"/>
      <c r="BZ78" s="203"/>
    </row>
    <row r="79" spans="1:78" ht="24.75" customHeight="1" thickBot="1" x14ac:dyDescent="0.2">
      <c r="A79" s="79" t="s">
        <v>146</v>
      </c>
      <c r="B79" s="79"/>
      <c r="C79" s="79"/>
      <c r="D79" s="79"/>
      <c r="E79" s="79"/>
      <c r="F79" s="79"/>
      <c r="G79" s="79"/>
      <c r="H79" s="207"/>
      <c r="I79" s="206">
        <v>281</v>
      </c>
      <c r="J79" s="206"/>
      <c r="K79" s="206"/>
      <c r="L79" s="206"/>
      <c r="M79" s="206"/>
      <c r="N79" s="206"/>
      <c r="O79" s="206"/>
      <c r="P79" s="206">
        <v>287</v>
      </c>
      <c r="Q79" s="206"/>
      <c r="R79" s="206"/>
      <c r="S79" s="206"/>
      <c r="T79" s="206"/>
      <c r="U79" s="206"/>
      <c r="V79" s="206"/>
      <c r="W79" s="206">
        <v>287</v>
      </c>
      <c r="X79" s="206"/>
      <c r="Y79" s="206"/>
      <c r="Z79" s="206"/>
      <c r="AA79" s="206"/>
      <c r="AB79" s="206"/>
      <c r="AC79" s="206"/>
      <c r="AD79" s="206">
        <v>287</v>
      </c>
      <c r="AE79" s="206"/>
      <c r="AF79" s="206"/>
      <c r="AG79" s="206"/>
      <c r="AH79" s="206"/>
      <c r="AI79" s="206"/>
      <c r="AJ79" s="206"/>
      <c r="AK79" s="206">
        <v>265</v>
      </c>
      <c r="AL79" s="206"/>
      <c r="AM79" s="206"/>
      <c r="AN79" s="206"/>
      <c r="AO79" s="206"/>
      <c r="AP79" s="206"/>
      <c r="AQ79" s="206"/>
      <c r="AR79" s="206">
        <v>259</v>
      </c>
      <c r="AS79" s="206"/>
      <c r="AT79" s="206"/>
      <c r="AU79" s="206"/>
      <c r="AV79" s="206"/>
      <c r="AW79" s="206"/>
      <c r="AX79" s="206"/>
      <c r="AY79" s="206">
        <v>282</v>
      </c>
      <c r="AZ79" s="206"/>
      <c r="BA79" s="206"/>
      <c r="BB79" s="206"/>
      <c r="BC79" s="206"/>
      <c r="BD79" s="206"/>
      <c r="BE79" s="206"/>
      <c r="BF79" s="206">
        <v>285</v>
      </c>
      <c r="BG79" s="206"/>
      <c r="BH79" s="206"/>
      <c r="BI79" s="206"/>
      <c r="BJ79" s="206"/>
      <c r="BK79" s="206"/>
      <c r="BL79" s="206"/>
      <c r="BM79" s="206">
        <v>286</v>
      </c>
      <c r="BN79" s="206"/>
      <c r="BO79" s="206"/>
      <c r="BP79" s="206"/>
      <c r="BQ79" s="206"/>
      <c r="BR79" s="206"/>
      <c r="BS79" s="206"/>
      <c r="BT79" s="206">
        <v>279</v>
      </c>
      <c r="BU79" s="206"/>
      <c r="BV79" s="206"/>
      <c r="BW79" s="206"/>
      <c r="BX79" s="206"/>
      <c r="BY79" s="206"/>
      <c r="BZ79" s="206"/>
    </row>
    <row r="80" spans="1:78" ht="20.100000000000001" customHeight="1" x14ac:dyDescent="0.15">
      <c r="A80" s="2" t="s">
        <v>137</v>
      </c>
    </row>
    <row r="81" spans="1:78" ht="20.100000000000001" customHeight="1" x14ac:dyDescent="0.15">
      <c r="A81" s="10" t="s">
        <v>112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</row>
    <row r="82" spans="1:78" ht="20.100000000000001" customHeight="1" x14ac:dyDescent="0.15">
      <c r="A82" s="10" t="s">
        <v>147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</row>
  </sheetData>
  <mergeCells count="817">
    <mergeCell ref="AR79:AX79"/>
    <mergeCell ref="AY79:BE79"/>
    <mergeCell ref="BF79:BL79"/>
    <mergeCell ref="BM79:BS79"/>
    <mergeCell ref="BT79:BZ79"/>
    <mergeCell ref="A79:H79"/>
    <mergeCell ref="I79:O79"/>
    <mergeCell ref="P79:V79"/>
    <mergeCell ref="W79:AC79"/>
    <mergeCell ref="AD79:AJ79"/>
    <mergeCell ref="AK79:AQ79"/>
    <mergeCell ref="AK78:AQ78"/>
    <mergeCell ref="AR78:AX78"/>
    <mergeCell ref="AY78:BE78"/>
    <mergeCell ref="BF78:BL78"/>
    <mergeCell ref="BM78:BS78"/>
    <mergeCell ref="BT78:BZ78"/>
    <mergeCell ref="AR77:AX77"/>
    <mergeCell ref="AY77:BE77"/>
    <mergeCell ref="BF77:BL77"/>
    <mergeCell ref="BM77:BS77"/>
    <mergeCell ref="BT77:BZ77"/>
    <mergeCell ref="AK77:AQ77"/>
    <mergeCell ref="A78:H78"/>
    <mergeCell ref="I78:O78"/>
    <mergeCell ref="P78:V78"/>
    <mergeCell ref="W78:AC78"/>
    <mergeCell ref="AD78:AJ78"/>
    <mergeCell ref="A77:H77"/>
    <mergeCell ref="I77:O77"/>
    <mergeCell ref="P77:V77"/>
    <mergeCell ref="W77:AC77"/>
    <mergeCell ref="AD77:AJ77"/>
    <mergeCell ref="BM73:BS73"/>
    <mergeCell ref="BT73:BZ73"/>
    <mergeCell ref="A76:H76"/>
    <mergeCell ref="I76:O76"/>
    <mergeCell ref="P76:V76"/>
    <mergeCell ref="W76:AC76"/>
    <mergeCell ref="AD76:AJ76"/>
    <mergeCell ref="A75:H75"/>
    <mergeCell ref="I75:O75"/>
    <mergeCell ref="P75:V75"/>
    <mergeCell ref="W75:AC75"/>
    <mergeCell ref="AD75:AJ75"/>
    <mergeCell ref="AK76:AQ76"/>
    <mergeCell ref="AR76:AX76"/>
    <mergeCell ref="AY76:BE76"/>
    <mergeCell ref="BF76:BL76"/>
    <mergeCell ref="BM76:BS76"/>
    <mergeCell ref="BT76:BZ76"/>
    <mergeCell ref="AR75:AX75"/>
    <mergeCell ref="AY75:BE75"/>
    <mergeCell ref="BF75:BL75"/>
    <mergeCell ref="BM75:BS75"/>
    <mergeCell ref="BT75:BZ75"/>
    <mergeCell ref="AK75:AQ75"/>
    <mergeCell ref="A74:H74"/>
    <mergeCell ref="I74:O74"/>
    <mergeCell ref="P74:V74"/>
    <mergeCell ref="W74:AC74"/>
    <mergeCell ref="AD74:AJ74"/>
    <mergeCell ref="AY72:BE72"/>
    <mergeCell ref="BF72:BL72"/>
    <mergeCell ref="BM72:BS72"/>
    <mergeCell ref="BT72:BZ72"/>
    <mergeCell ref="A73:H73"/>
    <mergeCell ref="I73:O73"/>
    <mergeCell ref="P73:V73"/>
    <mergeCell ref="W73:AC73"/>
    <mergeCell ref="AD73:AJ73"/>
    <mergeCell ref="AK73:AQ73"/>
    <mergeCell ref="AK74:AQ74"/>
    <mergeCell ref="AR74:AX74"/>
    <mergeCell ref="AY74:BE74"/>
    <mergeCell ref="BF74:BL74"/>
    <mergeCell ref="BM74:BS74"/>
    <mergeCell ref="BT74:BZ74"/>
    <mergeCell ref="AR73:AX73"/>
    <mergeCell ref="AY73:BE73"/>
    <mergeCell ref="BF73:BL73"/>
    <mergeCell ref="AW71:BZ71"/>
    <mergeCell ref="A72:H72"/>
    <mergeCell ref="I72:O72"/>
    <mergeCell ref="P72:V72"/>
    <mergeCell ref="W72:AC72"/>
    <mergeCell ref="AD72:AJ72"/>
    <mergeCell ref="AK72:AQ72"/>
    <mergeCell ref="AR72:AX72"/>
    <mergeCell ref="BA68:BB68"/>
    <mergeCell ref="BC68:BE68"/>
    <mergeCell ref="BH68:BI68"/>
    <mergeCell ref="BJ68:BL68"/>
    <mergeCell ref="BO68:BP68"/>
    <mergeCell ref="BQ68:BS68"/>
    <mergeCell ref="AD68:AF68"/>
    <mergeCell ref="AG68:AH68"/>
    <mergeCell ref="AI68:AR68"/>
    <mergeCell ref="AS68:AT68"/>
    <mergeCell ref="AU68:AW68"/>
    <mergeCell ref="AX68:AZ68"/>
    <mergeCell ref="A68:D68"/>
    <mergeCell ref="E68:G68"/>
    <mergeCell ref="H68:J68"/>
    <mergeCell ref="K68:M68"/>
    <mergeCell ref="N68:W68"/>
    <mergeCell ref="X68:Z68"/>
    <mergeCell ref="BH67:BJ67"/>
    <mergeCell ref="BK67:BL67"/>
    <mergeCell ref="BO67:BQ67"/>
    <mergeCell ref="BR67:BS67"/>
    <mergeCell ref="BV67:BX67"/>
    <mergeCell ref="BV68:BW68"/>
    <mergeCell ref="BX68:BZ68"/>
    <mergeCell ref="BY67:BZ67"/>
    <mergeCell ref="AI67:AR67"/>
    <mergeCell ref="AS67:AT67"/>
    <mergeCell ref="AU67:AW67"/>
    <mergeCell ref="AX67:AZ67"/>
    <mergeCell ref="BA67:BC67"/>
    <mergeCell ref="BD67:BE67"/>
    <mergeCell ref="BY66:BZ66"/>
    <mergeCell ref="A67:D67"/>
    <mergeCell ref="E67:G67"/>
    <mergeCell ref="H67:J67"/>
    <mergeCell ref="K67:M67"/>
    <mergeCell ref="N67:W67"/>
    <mergeCell ref="X67:Z67"/>
    <mergeCell ref="AA67:AC67"/>
    <mergeCell ref="AD67:AF67"/>
    <mergeCell ref="AG67:AH67"/>
    <mergeCell ref="BD66:BE66"/>
    <mergeCell ref="BH66:BJ66"/>
    <mergeCell ref="BK66:BL66"/>
    <mergeCell ref="BO66:BQ66"/>
    <mergeCell ref="BR66:BS66"/>
    <mergeCell ref="BV66:BX66"/>
    <mergeCell ref="AG66:AH66"/>
    <mergeCell ref="BV65:BX65"/>
    <mergeCell ref="BY65:BZ65"/>
    <mergeCell ref="A66:D66"/>
    <mergeCell ref="E66:G66"/>
    <mergeCell ref="H66:J66"/>
    <mergeCell ref="K66:M66"/>
    <mergeCell ref="N66:W66"/>
    <mergeCell ref="X66:Z66"/>
    <mergeCell ref="AA66:AC66"/>
    <mergeCell ref="AD66:AF66"/>
    <mergeCell ref="BA65:BC65"/>
    <mergeCell ref="BD65:BE65"/>
    <mergeCell ref="BH65:BJ65"/>
    <mergeCell ref="BK65:BL65"/>
    <mergeCell ref="BO65:BQ65"/>
    <mergeCell ref="BR65:BS65"/>
    <mergeCell ref="AD65:AF65"/>
    <mergeCell ref="AG65:AH65"/>
    <mergeCell ref="AI65:AR65"/>
    <mergeCell ref="AD64:AF64"/>
    <mergeCell ref="AG64:AH64"/>
    <mergeCell ref="AI64:AR64"/>
    <mergeCell ref="AS64:AT64"/>
    <mergeCell ref="AI66:AR66"/>
    <mergeCell ref="AS66:AT66"/>
    <mergeCell ref="AU66:AW66"/>
    <mergeCell ref="AX66:AZ66"/>
    <mergeCell ref="BA66:BC66"/>
    <mergeCell ref="A64:D64"/>
    <mergeCell ref="E64:G64"/>
    <mergeCell ref="H64:J64"/>
    <mergeCell ref="K64:M64"/>
    <mergeCell ref="N64:W64"/>
    <mergeCell ref="X64:Z64"/>
    <mergeCell ref="BH63:BJ63"/>
    <mergeCell ref="BK63:BL63"/>
    <mergeCell ref="AS65:AT65"/>
    <mergeCell ref="AU65:AW65"/>
    <mergeCell ref="AX65:AZ65"/>
    <mergeCell ref="A65:D65"/>
    <mergeCell ref="E65:G65"/>
    <mergeCell ref="H65:J65"/>
    <mergeCell ref="K65:M65"/>
    <mergeCell ref="N65:W65"/>
    <mergeCell ref="X65:Z65"/>
    <mergeCell ref="AA65:AC65"/>
    <mergeCell ref="AX64:AZ64"/>
    <mergeCell ref="BA64:BC64"/>
    <mergeCell ref="BD64:BE64"/>
    <mergeCell ref="BH64:BJ64"/>
    <mergeCell ref="BK64:BL64"/>
    <mergeCell ref="AA64:AC64"/>
    <mergeCell ref="BV63:BX63"/>
    <mergeCell ref="BY63:BZ63"/>
    <mergeCell ref="AI63:AR63"/>
    <mergeCell ref="AS63:AT63"/>
    <mergeCell ref="AU63:AW63"/>
    <mergeCell ref="AX63:AZ63"/>
    <mergeCell ref="BA63:BC63"/>
    <mergeCell ref="BD63:BE63"/>
    <mergeCell ref="AU64:AW64"/>
    <mergeCell ref="BR64:BS64"/>
    <mergeCell ref="BV64:BX64"/>
    <mergeCell ref="BY64:BZ64"/>
    <mergeCell ref="BO64:BQ64"/>
    <mergeCell ref="BY62:BZ62"/>
    <mergeCell ref="A63:D63"/>
    <mergeCell ref="E63:G63"/>
    <mergeCell ref="H63:J63"/>
    <mergeCell ref="K63:M63"/>
    <mergeCell ref="N63:W63"/>
    <mergeCell ref="X63:Z63"/>
    <mergeCell ref="AA63:AC63"/>
    <mergeCell ref="AD63:AF63"/>
    <mergeCell ref="AG63:AH63"/>
    <mergeCell ref="BD62:BE62"/>
    <mergeCell ref="BH62:BJ62"/>
    <mergeCell ref="BK62:BL62"/>
    <mergeCell ref="BO62:BQ62"/>
    <mergeCell ref="BR62:BS62"/>
    <mergeCell ref="BV62:BX62"/>
    <mergeCell ref="AG62:AH62"/>
    <mergeCell ref="AI62:AR62"/>
    <mergeCell ref="AS62:AT62"/>
    <mergeCell ref="AU62:AW62"/>
    <mergeCell ref="AX62:AZ62"/>
    <mergeCell ref="BA62:BC62"/>
    <mergeCell ref="BO63:BQ63"/>
    <mergeCell ref="BR63:BS63"/>
    <mergeCell ref="BK61:BL61"/>
    <mergeCell ref="BO61:BQ61"/>
    <mergeCell ref="BR61:BS61"/>
    <mergeCell ref="AD61:AF61"/>
    <mergeCell ref="AG61:AH61"/>
    <mergeCell ref="AI61:AR61"/>
    <mergeCell ref="AS61:AT61"/>
    <mergeCell ref="AU61:AW61"/>
    <mergeCell ref="AX61:AZ61"/>
    <mergeCell ref="A62:D62"/>
    <mergeCell ref="E62:G62"/>
    <mergeCell ref="H62:J62"/>
    <mergeCell ref="K62:M62"/>
    <mergeCell ref="N62:W62"/>
    <mergeCell ref="X62:Z62"/>
    <mergeCell ref="AA62:AC62"/>
    <mergeCell ref="AD62:AF62"/>
    <mergeCell ref="BA61:BC61"/>
    <mergeCell ref="BY60:BZ60"/>
    <mergeCell ref="A61:D61"/>
    <mergeCell ref="E61:G61"/>
    <mergeCell ref="H61:J61"/>
    <mergeCell ref="K61:M61"/>
    <mergeCell ref="N61:W61"/>
    <mergeCell ref="X61:Z61"/>
    <mergeCell ref="AA61:AC61"/>
    <mergeCell ref="AX60:AZ60"/>
    <mergeCell ref="BA60:BC60"/>
    <mergeCell ref="BD60:BE60"/>
    <mergeCell ref="BH60:BJ60"/>
    <mergeCell ref="BK60:BL60"/>
    <mergeCell ref="BO60:BQ60"/>
    <mergeCell ref="AA60:AC60"/>
    <mergeCell ref="AD60:AF60"/>
    <mergeCell ref="AG60:AH60"/>
    <mergeCell ref="AI60:AR60"/>
    <mergeCell ref="AS60:AT60"/>
    <mergeCell ref="AU60:AW60"/>
    <mergeCell ref="BV61:BX61"/>
    <mergeCell ref="BY61:BZ61"/>
    <mergeCell ref="BD61:BE61"/>
    <mergeCell ref="BH61:BJ61"/>
    <mergeCell ref="BO59:BQ59"/>
    <mergeCell ref="BR59:BS59"/>
    <mergeCell ref="BV59:BX59"/>
    <mergeCell ref="BY59:BZ59"/>
    <mergeCell ref="A60:D60"/>
    <mergeCell ref="E60:G60"/>
    <mergeCell ref="H60:J60"/>
    <mergeCell ref="K60:M60"/>
    <mergeCell ref="N60:W60"/>
    <mergeCell ref="X60:Z60"/>
    <mergeCell ref="AU59:AW59"/>
    <mergeCell ref="AX59:AZ59"/>
    <mergeCell ref="BA59:BC59"/>
    <mergeCell ref="BD59:BE59"/>
    <mergeCell ref="BH59:BJ59"/>
    <mergeCell ref="BK59:BL59"/>
    <mergeCell ref="X59:Z59"/>
    <mergeCell ref="AA59:AC59"/>
    <mergeCell ref="AD59:AF59"/>
    <mergeCell ref="AG59:AH59"/>
    <mergeCell ref="AI59:AR59"/>
    <mergeCell ref="AS59:AT59"/>
    <mergeCell ref="BR60:BS60"/>
    <mergeCell ref="BV60:BX60"/>
    <mergeCell ref="A59:D59"/>
    <mergeCell ref="E59:G59"/>
    <mergeCell ref="H59:J59"/>
    <mergeCell ref="K59:M59"/>
    <mergeCell ref="N59:W59"/>
    <mergeCell ref="AS57:AT57"/>
    <mergeCell ref="AU57:AW57"/>
    <mergeCell ref="AX57:AZ57"/>
    <mergeCell ref="BA57:BC57"/>
    <mergeCell ref="N57:W57"/>
    <mergeCell ref="X57:Z57"/>
    <mergeCell ref="AA57:AC57"/>
    <mergeCell ref="AD57:AF57"/>
    <mergeCell ref="AG57:AH57"/>
    <mergeCell ref="AI57:AR57"/>
    <mergeCell ref="BF49:BL49"/>
    <mergeCell ref="BM49:BS49"/>
    <mergeCell ref="BT49:BZ49"/>
    <mergeCell ref="A54:BE54"/>
    <mergeCell ref="AW55:BE55"/>
    <mergeCell ref="A56:D57"/>
    <mergeCell ref="E56:BE56"/>
    <mergeCell ref="E57:G57"/>
    <mergeCell ref="H57:J57"/>
    <mergeCell ref="K57:M57"/>
    <mergeCell ref="A49:D49"/>
    <mergeCell ref="E49:L49"/>
    <mergeCell ref="M49:AA49"/>
    <mergeCell ref="AB49:AI49"/>
    <mergeCell ref="AJ49:AX49"/>
    <mergeCell ref="AY49:BE49"/>
    <mergeCell ref="BK57:BL57"/>
    <mergeCell ref="BO57:BQ57"/>
    <mergeCell ref="BR57:BS57"/>
    <mergeCell ref="BV57:BX57"/>
    <mergeCell ref="BY57:BZ57"/>
    <mergeCell ref="BD57:BE57"/>
    <mergeCell ref="BH57:BJ57"/>
    <mergeCell ref="AI48:AT48"/>
    <mergeCell ref="AU48:AX48"/>
    <mergeCell ref="AY48:BE48"/>
    <mergeCell ref="BF48:BL48"/>
    <mergeCell ref="BM48:BS48"/>
    <mergeCell ref="BT48:BZ48"/>
    <mergeCell ref="AU47:AX47"/>
    <mergeCell ref="AY47:BE47"/>
    <mergeCell ref="BF47:BL47"/>
    <mergeCell ref="BM47:BS47"/>
    <mergeCell ref="BT47:BZ47"/>
    <mergeCell ref="AI47:AT47"/>
    <mergeCell ref="A48:D48"/>
    <mergeCell ref="E48:L48"/>
    <mergeCell ref="M48:X48"/>
    <mergeCell ref="Y48:AC48"/>
    <mergeCell ref="AD48:AH48"/>
    <mergeCell ref="A47:D47"/>
    <mergeCell ref="E47:L47"/>
    <mergeCell ref="M47:X47"/>
    <mergeCell ref="Y47:AC47"/>
    <mergeCell ref="AD47:AH47"/>
    <mergeCell ref="AI46:AT46"/>
    <mergeCell ref="AU46:AX46"/>
    <mergeCell ref="AY46:BE46"/>
    <mergeCell ref="BF46:BL46"/>
    <mergeCell ref="BM46:BS46"/>
    <mergeCell ref="BT46:BZ46"/>
    <mergeCell ref="AU45:AX45"/>
    <mergeCell ref="AY45:BE45"/>
    <mergeCell ref="BF45:BL45"/>
    <mergeCell ref="BM45:BS45"/>
    <mergeCell ref="BT45:BZ45"/>
    <mergeCell ref="AI45:AT45"/>
    <mergeCell ref="A46:D46"/>
    <mergeCell ref="E46:L46"/>
    <mergeCell ref="M46:X46"/>
    <mergeCell ref="Y46:AC46"/>
    <mergeCell ref="AD46:AH46"/>
    <mergeCell ref="A45:D45"/>
    <mergeCell ref="E45:L45"/>
    <mergeCell ref="M45:X45"/>
    <mergeCell ref="Y45:AC45"/>
    <mergeCell ref="AD45:AH45"/>
    <mergeCell ref="AI44:AT44"/>
    <mergeCell ref="AU44:AX44"/>
    <mergeCell ref="AY44:BE44"/>
    <mergeCell ref="BF44:BL44"/>
    <mergeCell ref="BM44:BS44"/>
    <mergeCell ref="BT44:BZ44"/>
    <mergeCell ref="AU43:AX43"/>
    <mergeCell ref="AY43:BE43"/>
    <mergeCell ref="BF43:BL43"/>
    <mergeCell ref="BM43:BS43"/>
    <mergeCell ref="BT43:BZ43"/>
    <mergeCell ref="AI43:AT43"/>
    <mergeCell ref="A44:D44"/>
    <mergeCell ref="E44:L44"/>
    <mergeCell ref="M44:X44"/>
    <mergeCell ref="Y44:AC44"/>
    <mergeCell ref="AD44:AH44"/>
    <mergeCell ref="A43:D43"/>
    <mergeCell ref="E43:L43"/>
    <mergeCell ref="M43:X43"/>
    <mergeCell ref="Y43:AC43"/>
    <mergeCell ref="AD43:AH43"/>
    <mergeCell ref="AI42:AT42"/>
    <mergeCell ref="AU42:AX42"/>
    <mergeCell ref="AY42:BE42"/>
    <mergeCell ref="BF42:BL42"/>
    <mergeCell ref="BM42:BS42"/>
    <mergeCell ref="BT42:BZ42"/>
    <mergeCell ref="AU41:AX41"/>
    <mergeCell ref="AY41:BE41"/>
    <mergeCell ref="BF41:BL41"/>
    <mergeCell ref="BM41:BS41"/>
    <mergeCell ref="BT41:BZ41"/>
    <mergeCell ref="AI41:AT41"/>
    <mergeCell ref="A42:D42"/>
    <mergeCell ref="E42:L42"/>
    <mergeCell ref="M42:X42"/>
    <mergeCell ref="Y42:AC42"/>
    <mergeCell ref="AD42:AH42"/>
    <mergeCell ref="A41:D41"/>
    <mergeCell ref="E41:L41"/>
    <mergeCell ref="M41:X41"/>
    <mergeCell ref="Y41:AC41"/>
    <mergeCell ref="AD41:AH41"/>
    <mergeCell ref="AI40:AT40"/>
    <mergeCell ref="AU40:AX40"/>
    <mergeCell ref="AY40:BE40"/>
    <mergeCell ref="BF40:BL40"/>
    <mergeCell ref="BM40:BS40"/>
    <mergeCell ref="BT40:BZ40"/>
    <mergeCell ref="AU38:AX38"/>
    <mergeCell ref="AY38:BE38"/>
    <mergeCell ref="BF38:BL38"/>
    <mergeCell ref="BM38:BS38"/>
    <mergeCell ref="BT38:BZ38"/>
    <mergeCell ref="AI38:AT38"/>
    <mergeCell ref="A40:D40"/>
    <mergeCell ref="E40:L40"/>
    <mergeCell ref="M40:X40"/>
    <mergeCell ref="Y40:AC40"/>
    <mergeCell ref="AD40:AH40"/>
    <mergeCell ref="A38:D38"/>
    <mergeCell ref="E38:L38"/>
    <mergeCell ref="M38:X38"/>
    <mergeCell ref="Y38:AC38"/>
    <mergeCell ref="AD38:AH38"/>
    <mergeCell ref="AR32:AX32"/>
    <mergeCell ref="AY32:BE32"/>
    <mergeCell ref="BF32:BL32"/>
    <mergeCell ref="BM32:BS32"/>
    <mergeCell ref="BT32:BZ32"/>
    <mergeCell ref="AW37:BE37"/>
    <mergeCell ref="A32:H32"/>
    <mergeCell ref="I32:O32"/>
    <mergeCell ref="P32:V32"/>
    <mergeCell ref="W32:AC32"/>
    <mergeCell ref="AD32:AJ32"/>
    <mergeCell ref="AK32:AQ32"/>
    <mergeCell ref="AK31:AQ31"/>
    <mergeCell ref="AR31:AX31"/>
    <mergeCell ref="AY31:BE31"/>
    <mergeCell ref="BF31:BL31"/>
    <mergeCell ref="BM31:BS31"/>
    <mergeCell ref="BT31:BZ31"/>
    <mergeCell ref="AR30:AX30"/>
    <mergeCell ref="AY30:BE30"/>
    <mergeCell ref="BF30:BL30"/>
    <mergeCell ref="BM30:BS30"/>
    <mergeCell ref="BT30:BZ30"/>
    <mergeCell ref="AK30:AQ30"/>
    <mergeCell ref="A31:H31"/>
    <mergeCell ref="I31:O31"/>
    <mergeCell ref="P31:V31"/>
    <mergeCell ref="W31:AC31"/>
    <mergeCell ref="AD31:AJ31"/>
    <mergeCell ref="A30:H30"/>
    <mergeCell ref="I30:O30"/>
    <mergeCell ref="P30:V30"/>
    <mergeCell ref="W30:AC30"/>
    <mergeCell ref="AD30:AJ30"/>
    <mergeCell ref="AK29:AQ29"/>
    <mergeCell ref="AR29:AX29"/>
    <mergeCell ref="AY29:BE29"/>
    <mergeCell ref="BF29:BL29"/>
    <mergeCell ref="BM29:BS29"/>
    <mergeCell ref="BT29:BZ29"/>
    <mergeCell ref="AR28:AX28"/>
    <mergeCell ref="AY28:BE28"/>
    <mergeCell ref="BF28:BL28"/>
    <mergeCell ref="BM28:BS28"/>
    <mergeCell ref="BT28:BZ28"/>
    <mergeCell ref="AK28:AQ28"/>
    <mergeCell ref="A29:H29"/>
    <mergeCell ref="I29:O29"/>
    <mergeCell ref="P29:V29"/>
    <mergeCell ref="W29:AC29"/>
    <mergeCell ref="AD29:AJ29"/>
    <mergeCell ref="A28:H28"/>
    <mergeCell ref="I28:O28"/>
    <mergeCell ref="P28:V28"/>
    <mergeCell ref="W28:AC28"/>
    <mergeCell ref="AD28:AJ28"/>
    <mergeCell ref="AK27:AQ27"/>
    <mergeCell ref="AR27:AX27"/>
    <mergeCell ref="AY27:BE27"/>
    <mergeCell ref="BF27:BL27"/>
    <mergeCell ref="BM27:BS27"/>
    <mergeCell ref="BT27:BZ27"/>
    <mergeCell ref="AR26:AX26"/>
    <mergeCell ref="AY26:BE26"/>
    <mergeCell ref="BF26:BL26"/>
    <mergeCell ref="BM26:BS26"/>
    <mergeCell ref="BT26:BZ26"/>
    <mergeCell ref="AK26:AQ26"/>
    <mergeCell ref="A27:H27"/>
    <mergeCell ref="I27:O27"/>
    <mergeCell ref="P27:V27"/>
    <mergeCell ref="W27:AC27"/>
    <mergeCell ref="AD27:AJ27"/>
    <mergeCell ref="A26:H26"/>
    <mergeCell ref="I26:O26"/>
    <mergeCell ref="P26:V26"/>
    <mergeCell ref="W26:AC26"/>
    <mergeCell ref="AD26:AJ26"/>
    <mergeCell ref="AK25:AQ25"/>
    <mergeCell ref="AR25:AX25"/>
    <mergeCell ref="AY25:BE25"/>
    <mergeCell ref="BF25:BL25"/>
    <mergeCell ref="BM25:BS25"/>
    <mergeCell ref="BT25:BZ25"/>
    <mergeCell ref="AR24:AX24"/>
    <mergeCell ref="AY24:BE24"/>
    <mergeCell ref="BF24:BL24"/>
    <mergeCell ref="BM24:BS24"/>
    <mergeCell ref="BT24:BZ24"/>
    <mergeCell ref="AK24:AQ24"/>
    <mergeCell ref="A25:H25"/>
    <mergeCell ref="I25:O25"/>
    <mergeCell ref="P25:V25"/>
    <mergeCell ref="W25:AC25"/>
    <mergeCell ref="AD25:AJ25"/>
    <mergeCell ref="A24:H24"/>
    <mergeCell ref="I24:O24"/>
    <mergeCell ref="P24:V24"/>
    <mergeCell ref="W24:AC24"/>
    <mergeCell ref="AD24:AJ24"/>
    <mergeCell ref="BM20:BS20"/>
    <mergeCell ref="BT20:BZ20"/>
    <mergeCell ref="A23:H23"/>
    <mergeCell ref="I23:O23"/>
    <mergeCell ref="P23:V23"/>
    <mergeCell ref="W23:AC23"/>
    <mergeCell ref="AD23:AJ23"/>
    <mergeCell ref="A22:H22"/>
    <mergeCell ref="I22:O22"/>
    <mergeCell ref="P22:V22"/>
    <mergeCell ref="W22:AC22"/>
    <mergeCell ref="AD22:AJ22"/>
    <mergeCell ref="AK23:AQ23"/>
    <mergeCell ref="AR23:AX23"/>
    <mergeCell ref="AY23:BE23"/>
    <mergeCell ref="BF23:BL23"/>
    <mergeCell ref="BM23:BS23"/>
    <mergeCell ref="BT23:BZ23"/>
    <mergeCell ref="AR22:AX22"/>
    <mergeCell ref="AY22:BE22"/>
    <mergeCell ref="BF22:BL22"/>
    <mergeCell ref="BM22:BS22"/>
    <mergeCell ref="BT22:BZ22"/>
    <mergeCell ref="AK22:AQ22"/>
    <mergeCell ref="A21:H21"/>
    <mergeCell ref="I21:O21"/>
    <mergeCell ref="P21:V21"/>
    <mergeCell ref="W21:AC21"/>
    <mergeCell ref="AD21:AJ21"/>
    <mergeCell ref="AY19:BE19"/>
    <mergeCell ref="BF19:BL19"/>
    <mergeCell ref="BM19:BS19"/>
    <mergeCell ref="BT19:BZ19"/>
    <mergeCell ref="A20:H20"/>
    <mergeCell ref="I20:O20"/>
    <mergeCell ref="P20:V20"/>
    <mergeCell ref="W20:AC20"/>
    <mergeCell ref="AD20:AJ20"/>
    <mergeCell ref="AK20:AQ20"/>
    <mergeCell ref="AK21:AQ21"/>
    <mergeCell ref="AR21:AX21"/>
    <mergeCell ref="AY21:BE21"/>
    <mergeCell ref="BF21:BL21"/>
    <mergeCell ref="BM21:BS21"/>
    <mergeCell ref="BT21:BZ21"/>
    <mergeCell ref="AR20:AX20"/>
    <mergeCell ref="AY20:BE20"/>
    <mergeCell ref="BF20:BL20"/>
    <mergeCell ref="A19:H19"/>
    <mergeCell ref="I19:O19"/>
    <mergeCell ref="P19:V19"/>
    <mergeCell ref="W19:AC19"/>
    <mergeCell ref="AD19:AJ19"/>
    <mergeCell ref="AK19:AQ19"/>
    <mergeCell ref="AR19:AX19"/>
    <mergeCell ref="AW15:AY15"/>
    <mergeCell ref="AZ15:BB15"/>
    <mergeCell ref="X15:Z15"/>
    <mergeCell ref="AA15:AC15"/>
    <mergeCell ref="AD15:AF15"/>
    <mergeCell ref="AG15:AI15"/>
    <mergeCell ref="AJ15:AS15"/>
    <mergeCell ref="AT15:AV15"/>
    <mergeCell ref="BQ14:BS14"/>
    <mergeCell ref="BU14:BW14"/>
    <mergeCell ref="BX14:BZ14"/>
    <mergeCell ref="A15:D15"/>
    <mergeCell ref="E15:G15"/>
    <mergeCell ref="H15:J15"/>
    <mergeCell ref="K15:M15"/>
    <mergeCell ref="N15:W15"/>
    <mergeCell ref="AJ14:AS14"/>
    <mergeCell ref="AT14:AV14"/>
    <mergeCell ref="AW14:AY14"/>
    <mergeCell ref="AZ14:BB14"/>
    <mergeCell ref="BC14:BE14"/>
    <mergeCell ref="BG14:BI14"/>
    <mergeCell ref="BQ15:BS15"/>
    <mergeCell ref="BU15:BW15"/>
    <mergeCell ref="BX15:BZ15"/>
    <mergeCell ref="BC15:BE15"/>
    <mergeCell ref="BG15:BI15"/>
    <mergeCell ref="BJ15:BL15"/>
    <mergeCell ref="BN15:BP15"/>
    <mergeCell ref="BX13:BZ13"/>
    <mergeCell ref="A14:D14"/>
    <mergeCell ref="E14:G14"/>
    <mergeCell ref="H14:J14"/>
    <mergeCell ref="K14:M14"/>
    <mergeCell ref="N14:W14"/>
    <mergeCell ref="X14:Z14"/>
    <mergeCell ref="AA14:AC14"/>
    <mergeCell ref="AD14:AF14"/>
    <mergeCell ref="AG14:AI14"/>
    <mergeCell ref="BC13:BE13"/>
    <mergeCell ref="BG13:BI13"/>
    <mergeCell ref="BJ13:BL13"/>
    <mergeCell ref="BN13:BP13"/>
    <mergeCell ref="BQ13:BS13"/>
    <mergeCell ref="BU13:BW13"/>
    <mergeCell ref="AD13:AF13"/>
    <mergeCell ref="AG13:AI13"/>
    <mergeCell ref="AJ13:AS13"/>
    <mergeCell ref="AT13:AV13"/>
    <mergeCell ref="AW13:AY13"/>
    <mergeCell ref="AZ13:BB13"/>
    <mergeCell ref="BJ14:BL14"/>
    <mergeCell ref="BN14:BP14"/>
    <mergeCell ref="A13:D13"/>
    <mergeCell ref="E13:G13"/>
    <mergeCell ref="H13:J13"/>
    <mergeCell ref="K13:M13"/>
    <mergeCell ref="N13:W13"/>
    <mergeCell ref="X13:Z13"/>
    <mergeCell ref="AA13:AC13"/>
    <mergeCell ref="AW12:AY12"/>
    <mergeCell ref="AZ12:BB12"/>
    <mergeCell ref="X12:Z12"/>
    <mergeCell ref="AA12:AC12"/>
    <mergeCell ref="AD12:AF12"/>
    <mergeCell ref="AG12:AI12"/>
    <mergeCell ref="AJ12:AS12"/>
    <mergeCell ref="AT12:AV12"/>
    <mergeCell ref="BQ11:BS11"/>
    <mergeCell ref="BU11:BW11"/>
    <mergeCell ref="BX11:BZ11"/>
    <mergeCell ref="A12:D12"/>
    <mergeCell ref="E12:G12"/>
    <mergeCell ref="H12:J12"/>
    <mergeCell ref="K12:M12"/>
    <mergeCell ref="N12:W12"/>
    <mergeCell ref="AJ11:AS11"/>
    <mergeCell ref="AT11:AV11"/>
    <mergeCell ref="AW11:AY11"/>
    <mergeCell ref="AZ11:BB11"/>
    <mergeCell ref="BC11:BE11"/>
    <mergeCell ref="BG11:BI11"/>
    <mergeCell ref="BQ12:BS12"/>
    <mergeCell ref="BU12:BW12"/>
    <mergeCell ref="BX12:BZ12"/>
    <mergeCell ref="BC12:BE12"/>
    <mergeCell ref="BG12:BI12"/>
    <mergeCell ref="BJ12:BL12"/>
    <mergeCell ref="BN12:BP12"/>
    <mergeCell ref="BX10:BZ10"/>
    <mergeCell ref="A11:D11"/>
    <mergeCell ref="E11:G11"/>
    <mergeCell ref="H11:J11"/>
    <mergeCell ref="K11:M11"/>
    <mergeCell ref="N11:W11"/>
    <mergeCell ref="X11:Z11"/>
    <mergeCell ref="AA11:AC11"/>
    <mergeCell ref="AD11:AF11"/>
    <mergeCell ref="AG11:AI11"/>
    <mergeCell ref="BC10:BE10"/>
    <mergeCell ref="BG10:BI10"/>
    <mergeCell ref="BJ10:BL10"/>
    <mergeCell ref="BN10:BP10"/>
    <mergeCell ref="BQ10:BS10"/>
    <mergeCell ref="BU10:BW10"/>
    <mergeCell ref="AD10:AF10"/>
    <mergeCell ref="AG10:AI10"/>
    <mergeCell ref="AJ10:AS10"/>
    <mergeCell ref="AT10:AV10"/>
    <mergeCell ref="AW10:AY10"/>
    <mergeCell ref="AZ10:BB10"/>
    <mergeCell ref="BJ11:BL11"/>
    <mergeCell ref="BN11:BP11"/>
    <mergeCell ref="A10:D10"/>
    <mergeCell ref="E10:G10"/>
    <mergeCell ref="H10:J10"/>
    <mergeCell ref="K10:M10"/>
    <mergeCell ref="N10:W10"/>
    <mergeCell ref="X10:Z10"/>
    <mergeCell ref="AA10:AC10"/>
    <mergeCell ref="AW9:AY9"/>
    <mergeCell ref="AZ9:BB9"/>
    <mergeCell ref="X9:Z9"/>
    <mergeCell ref="AA9:AC9"/>
    <mergeCell ref="AD9:AF9"/>
    <mergeCell ref="AG9:AI9"/>
    <mergeCell ref="AJ9:AS9"/>
    <mergeCell ref="AT9:AV9"/>
    <mergeCell ref="BJ8:BL8"/>
    <mergeCell ref="BN8:BP8"/>
    <mergeCell ref="BQ8:BS8"/>
    <mergeCell ref="BU8:BW8"/>
    <mergeCell ref="BX8:BZ8"/>
    <mergeCell ref="A9:D9"/>
    <mergeCell ref="E9:G9"/>
    <mergeCell ref="H9:J9"/>
    <mergeCell ref="K9:M9"/>
    <mergeCell ref="N9:W9"/>
    <mergeCell ref="AJ8:AS8"/>
    <mergeCell ref="AT8:AV8"/>
    <mergeCell ref="AW8:AY8"/>
    <mergeCell ref="AZ8:BB8"/>
    <mergeCell ref="BC8:BE8"/>
    <mergeCell ref="BG8:BI8"/>
    <mergeCell ref="BQ9:BS9"/>
    <mergeCell ref="BU9:BW9"/>
    <mergeCell ref="BX9:BZ9"/>
    <mergeCell ref="BC9:BE9"/>
    <mergeCell ref="BG9:BI9"/>
    <mergeCell ref="BJ9:BL9"/>
    <mergeCell ref="BN9:BP9"/>
    <mergeCell ref="BG7:BI7"/>
    <mergeCell ref="BJ7:BL7"/>
    <mergeCell ref="BN7:BP7"/>
    <mergeCell ref="BQ7:BS7"/>
    <mergeCell ref="BU7:BW7"/>
    <mergeCell ref="AD7:AF7"/>
    <mergeCell ref="AG7:AI7"/>
    <mergeCell ref="AJ7:AS7"/>
    <mergeCell ref="AT7:AV7"/>
    <mergeCell ref="AW7:AY7"/>
    <mergeCell ref="AZ7:BB7"/>
    <mergeCell ref="A8:D8"/>
    <mergeCell ref="E8:G8"/>
    <mergeCell ref="H8:J8"/>
    <mergeCell ref="K8:M8"/>
    <mergeCell ref="N8:W8"/>
    <mergeCell ref="X8:Z8"/>
    <mergeCell ref="AA8:AC8"/>
    <mergeCell ref="AD8:AF8"/>
    <mergeCell ref="AG8:AI8"/>
    <mergeCell ref="BQ6:BS6"/>
    <mergeCell ref="BU6:BW6"/>
    <mergeCell ref="BX6:BZ6"/>
    <mergeCell ref="A7:D7"/>
    <mergeCell ref="E7:G7"/>
    <mergeCell ref="H7:J7"/>
    <mergeCell ref="K7:M7"/>
    <mergeCell ref="N7:W7"/>
    <mergeCell ref="X7:Z7"/>
    <mergeCell ref="AA7:AC7"/>
    <mergeCell ref="AW6:AY6"/>
    <mergeCell ref="AZ6:BB6"/>
    <mergeCell ref="BC6:BE6"/>
    <mergeCell ref="BG6:BI6"/>
    <mergeCell ref="BJ6:BL6"/>
    <mergeCell ref="BN6:BP6"/>
    <mergeCell ref="X6:Z6"/>
    <mergeCell ref="AA6:AC6"/>
    <mergeCell ref="AD6:AF6"/>
    <mergeCell ref="AG6:AI6"/>
    <mergeCell ref="AJ6:AS6"/>
    <mergeCell ref="AT6:AV6"/>
    <mergeCell ref="BX7:BZ7"/>
    <mergeCell ref="BC7:BE7"/>
    <mergeCell ref="A6:D6"/>
    <mergeCell ref="E6:G6"/>
    <mergeCell ref="H6:J6"/>
    <mergeCell ref="K6:M6"/>
    <mergeCell ref="N6:W6"/>
    <mergeCell ref="AJ4:AS4"/>
    <mergeCell ref="AT4:AV4"/>
    <mergeCell ref="AW4:AY4"/>
    <mergeCell ref="AZ4:BB4"/>
    <mergeCell ref="AW3:BZ3"/>
    <mergeCell ref="A4:D4"/>
    <mergeCell ref="E4:G4"/>
    <mergeCell ref="H4:J4"/>
    <mergeCell ref="K4:M4"/>
    <mergeCell ref="N4:W4"/>
    <mergeCell ref="X4:Z4"/>
    <mergeCell ref="AA4:AC4"/>
    <mergeCell ref="AD4:AF4"/>
    <mergeCell ref="AG4:AI4"/>
    <mergeCell ref="BJ4:BL4"/>
    <mergeCell ref="BN4:BP4"/>
    <mergeCell ref="BQ4:BS4"/>
    <mergeCell ref="BU4:BW4"/>
    <mergeCell ref="BX4:BZ4"/>
    <mergeCell ref="BC4:BE4"/>
    <mergeCell ref="BG4:BI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E5E1-2B5E-4B8D-BBE9-EC830A862F19}">
  <sheetPr>
    <tabColor rgb="FFFF0000"/>
    <pageSetUpPr fitToPage="1"/>
  </sheetPr>
  <dimension ref="A1:CC71"/>
  <sheetViews>
    <sheetView view="pageBreakPreview" topLeftCell="A36" zoomScale="85" zoomScaleNormal="120" zoomScaleSheetLayoutView="85" workbookViewId="0"/>
  </sheetViews>
  <sheetFormatPr defaultColWidth="2" defaultRowHeight="13.5" outlineLevelCol="1" x14ac:dyDescent="0.15"/>
  <cols>
    <col min="1" max="8" width="2" style="2" customWidth="1"/>
    <col min="9" max="43" width="2" style="2" hidden="1" customWidth="1" outlineLevel="1"/>
    <col min="44" max="44" width="2" style="2" customWidth="1" collapsed="1"/>
    <col min="45" max="56" width="2" style="2" customWidth="1"/>
    <col min="57" max="77" width="2" style="2"/>
    <col min="78" max="78" width="2" style="2" customWidth="1"/>
    <col min="79" max="79" width="2" style="2"/>
    <col min="80" max="80" width="2" style="2" customWidth="1"/>
    <col min="81" max="16384" width="2" style="2"/>
  </cols>
  <sheetData>
    <row r="1" spans="1:81" ht="24.75" hidden="1" customHeight="1" x14ac:dyDescent="0.15"/>
    <row r="2" spans="1:81" ht="24.75" hidden="1" customHeight="1" x14ac:dyDescent="0.15">
      <c r="A2" s="78" t="s">
        <v>159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</row>
    <row r="3" spans="1:81" ht="14.25" hidden="1" thickBot="1" x14ac:dyDescent="0.2">
      <c r="A3" s="2" t="s">
        <v>88</v>
      </c>
      <c r="AY3" s="79" t="s">
        <v>89</v>
      </c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</row>
    <row r="4" spans="1:81" ht="33" hidden="1" customHeight="1" x14ac:dyDescent="0.15">
      <c r="A4" s="162" t="s">
        <v>42</v>
      </c>
      <c r="B4" s="162"/>
      <c r="C4" s="162"/>
      <c r="D4" s="80"/>
      <c r="E4" s="84" t="s">
        <v>9</v>
      </c>
      <c r="F4" s="162"/>
      <c r="G4" s="80"/>
      <c r="H4" s="84" t="s">
        <v>90</v>
      </c>
      <c r="I4" s="162"/>
      <c r="J4" s="80"/>
      <c r="K4" s="163" t="s">
        <v>91</v>
      </c>
      <c r="L4" s="164"/>
      <c r="M4" s="165"/>
      <c r="N4" s="163" t="s">
        <v>92</v>
      </c>
      <c r="O4" s="164"/>
      <c r="P4" s="164"/>
      <c r="Q4" s="164"/>
      <c r="R4" s="164"/>
      <c r="S4" s="164"/>
      <c r="T4" s="164"/>
      <c r="U4" s="164"/>
      <c r="V4" s="164"/>
      <c r="W4" s="165"/>
      <c r="X4" s="163" t="s">
        <v>93</v>
      </c>
      <c r="Y4" s="164"/>
      <c r="Z4" s="165"/>
      <c r="AA4" s="163" t="s">
        <v>94</v>
      </c>
      <c r="AB4" s="164"/>
      <c r="AC4" s="165"/>
      <c r="AD4" s="84" t="s">
        <v>95</v>
      </c>
      <c r="AE4" s="162"/>
      <c r="AF4" s="80"/>
      <c r="AG4" s="166" t="s">
        <v>96</v>
      </c>
      <c r="AH4" s="167"/>
      <c r="AI4" s="167"/>
      <c r="AJ4" s="168"/>
      <c r="AK4" s="62"/>
      <c r="AL4" s="62"/>
      <c r="AM4" s="62"/>
      <c r="AN4" s="62"/>
      <c r="AO4" s="62"/>
      <c r="AP4" s="62"/>
      <c r="AQ4" s="62"/>
      <c r="AR4" s="84" t="s">
        <v>97</v>
      </c>
      <c r="AS4" s="162"/>
      <c r="AT4" s="80"/>
      <c r="AU4" s="61"/>
      <c r="AV4" s="166" t="s">
        <v>98</v>
      </c>
      <c r="AW4" s="167"/>
      <c r="AX4" s="168"/>
      <c r="AY4" s="84" t="s">
        <v>99</v>
      </c>
      <c r="AZ4" s="162"/>
      <c r="BA4" s="80"/>
      <c r="BB4" s="84" t="s">
        <v>100</v>
      </c>
      <c r="BC4" s="162"/>
      <c r="BD4" s="80"/>
      <c r="BE4" s="84" t="s">
        <v>101</v>
      </c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2"/>
      <c r="BW4" s="162"/>
      <c r="BX4" s="162"/>
      <c r="BY4" s="162"/>
      <c r="BZ4" s="162"/>
      <c r="CA4" s="162"/>
      <c r="CB4" s="162"/>
    </row>
    <row r="5" spans="1:81" ht="20.100000000000001" hidden="1" customHeight="1" x14ac:dyDescent="0.15">
      <c r="A5" s="5"/>
      <c r="B5" s="5"/>
      <c r="C5" s="5"/>
      <c r="D5" s="6"/>
      <c r="E5" s="5"/>
      <c r="F5" s="5"/>
      <c r="G5" s="5"/>
      <c r="H5" s="5"/>
      <c r="I5" s="5"/>
      <c r="J5" s="5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5"/>
      <c r="AE5" s="5"/>
      <c r="AF5" s="5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5"/>
      <c r="AS5" s="5"/>
      <c r="AT5" s="5"/>
      <c r="AU5" s="5"/>
      <c r="AV5" s="64"/>
      <c r="AW5" s="64"/>
      <c r="AX5" s="64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</row>
    <row r="6" spans="1:81" ht="18" hidden="1" customHeight="1" x14ac:dyDescent="0.15">
      <c r="A6" s="169" t="s">
        <v>102</v>
      </c>
      <c r="B6" s="170"/>
      <c r="C6" s="170"/>
      <c r="D6" s="171"/>
      <c r="E6" s="172">
        <f>SUM(H6:BE6)</f>
        <v>152047</v>
      </c>
      <c r="F6" s="172"/>
      <c r="G6" s="172"/>
      <c r="H6" s="172">
        <v>4107</v>
      </c>
      <c r="I6" s="172"/>
      <c r="J6" s="172"/>
      <c r="K6" s="172">
        <v>4086</v>
      </c>
      <c r="L6" s="172"/>
      <c r="M6" s="172"/>
      <c r="N6" s="172">
        <v>16672</v>
      </c>
      <c r="O6" s="172"/>
      <c r="P6" s="172"/>
      <c r="Q6" s="172"/>
      <c r="R6" s="172"/>
      <c r="S6" s="172"/>
      <c r="T6" s="172"/>
      <c r="U6" s="172"/>
      <c r="V6" s="172"/>
      <c r="W6" s="172"/>
      <c r="X6" s="172">
        <v>14477</v>
      </c>
      <c r="Y6" s="172"/>
      <c r="Z6" s="172"/>
      <c r="AA6" s="172">
        <v>5597</v>
      </c>
      <c r="AB6" s="172"/>
      <c r="AC6" s="172"/>
      <c r="AD6" s="172">
        <v>6603</v>
      </c>
      <c r="AE6" s="172"/>
      <c r="AF6" s="172"/>
      <c r="AG6" s="172">
        <v>3711</v>
      </c>
      <c r="AH6" s="172"/>
      <c r="AI6" s="172"/>
      <c r="AJ6" s="172"/>
      <c r="AK6" s="65"/>
      <c r="AL6" s="65"/>
      <c r="AM6" s="65"/>
      <c r="AN6" s="65"/>
      <c r="AO6" s="65"/>
      <c r="AP6" s="65"/>
      <c r="AQ6" s="65"/>
      <c r="AR6" s="173">
        <v>6052</v>
      </c>
      <c r="AS6" s="173"/>
      <c r="AT6" s="173"/>
      <c r="AU6" s="66"/>
      <c r="AV6" s="173">
        <v>2351</v>
      </c>
      <c r="AW6" s="173"/>
      <c r="AX6" s="173"/>
      <c r="AY6" s="173">
        <v>44135</v>
      </c>
      <c r="AZ6" s="173"/>
      <c r="BA6" s="173"/>
      <c r="BB6" s="173">
        <v>40841</v>
      </c>
      <c r="BC6" s="173"/>
      <c r="BD6" s="173"/>
      <c r="BE6" s="172">
        <v>3415</v>
      </c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</row>
    <row r="7" spans="1:81" ht="18" hidden="1" customHeight="1" x14ac:dyDescent="0.15">
      <c r="A7" s="169" t="s">
        <v>103</v>
      </c>
      <c r="B7" s="170"/>
      <c r="C7" s="170"/>
      <c r="D7" s="171"/>
      <c r="E7" s="172">
        <f>SUM(H7:BE7)</f>
        <v>156235</v>
      </c>
      <c r="F7" s="172"/>
      <c r="G7" s="172"/>
      <c r="H7" s="172">
        <v>4170</v>
      </c>
      <c r="I7" s="172"/>
      <c r="J7" s="172"/>
      <c r="K7" s="172">
        <v>4169</v>
      </c>
      <c r="L7" s="172"/>
      <c r="M7" s="172"/>
      <c r="N7" s="172">
        <v>16908</v>
      </c>
      <c r="O7" s="172"/>
      <c r="P7" s="172"/>
      <c r="Q7" s="172"/>
      <c r="R7" s="172"/>
      <c r="S7" s="172"/>
      <c r="T7" s="172"/>
      <c r="U7" s="172"/>
      <c r="V7" s="172"/>
      <c r="W7" s="172"/>
      <c r="X7" s="172">
        <v>14793</v>
      </c>
      <c r="Y7" s="172"/>
      <c r="Z7" s="172"/>
      <c r="AA7" s="172">
        <v>5871</v>
      </c>
      <c r="AB7" s="172"/>
      <c r="AC7" s="172"/>
      <c r="AD7" s="172">
        <v>6990</v>
      </c>
      <c r="AE7" s="172"/>
      <c r="AF7" s="172"/>
      <c r="AG7" s="172">
        <v>3798</v>
      </c>
      <c r="AH7" s="172"/>
      <c r="AI7" s="172"/>
      <c r="AJ7" s="172"/>
      <c r="AK7" s="65"/>
      <c r="AL7" s="65"/>
      <c r="AM7" s="65"/>
      <c r="AN7" s="65"/>
      <c r="AO7" s="65"/>
      <c r="AP7" s="65"/>
      <c r="AQ7" s="65"/>
      <c r="AR7" s="173">
        <v>6203</v>
      </c>
      <c r="AS7" s="173"/>
      <c r="AT7" s="173"/>
      <c r="AU7" s="66"/>
      <c r="AV7" s="173">
        <v>2402</v>
      </c>
      <c r="AW7" s="173"/>
      <c r="AX7" s="173"/>
      <c r="AY7" s="173">
        <v>45554</v>
      </c>
      <c r="AZ7" s="173"/>
      <c r="BA7" s="173"/>
      <c r="BB7" s="173">
        <v>41962</v>
      </c>
      <c r="BC7" s="173"/>
      <c r="BD7" s="173"/>
      <c r="BE7" s="172">
        <v>3415</v>
      </c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</row>
    <row r="8" spans="1:81" ht="18" hidden="1" customHeight="1" x14ac:dyDescent="0.15">
      <c r="A8" s="169" t="s">
        <v>104</v>
      </c>
      <c r="B8" s="170"/>
      <c r="C8" s="170"/>
      <c r="D8" s="171"/>
      <c r="E8" s="172">
        <f>SUM(H8:BE8)</f>
        <v>160295</v>
      </c>
      <c r="F8" s="172"/>
      <c r="G8" s="172"/>
      <c r="H8" s="172">
        <v>4217</v>
      </c>
      <c r="I8" s="172"/>
      <c r="J8" s="172"/>
      <c r="K8" s="172">
        <v>4261</v>
      </c>
      <c r="L8" s="172"/>
      <c r="M8" s="172"/>
      <c r="N8" s="172">
        <v>17169</v>
      </c>
      <c r="O8" s="172"/>
      <c r="P8" s="172"/>
      <c r="Q8" s="172"/>
      <c r="R8" s="172"/>
      <c r="S8" s="172"/>
      <c r="T8" s="172"/>
      <c r="U8" s="172"/>
      <c r="V8" s="172"/>
      <c r="W8" s="172"/>
      <c r="X8" s="172">
        <v>15070</v>
      </c>
      <c r="Y8" s="172"/>
      <c r="Z8" s="172"/>
      <c r="AA8" s="172">
        <v>6130</v>
      </c>
      <c r="AB8" s="172"/>
      <c r="AC8" s="172"/>
      <c r="AD8" s="172">
        <v>7292</v>
      </c>
      <c r="AE8" s="172"/>
      <c r="AF8" s="172"/>
      <c r="AG8" s="172">
        <v>3858</v>
      </c>
      <c r="AH8" s="172"/>
      <c r="AI8" s="172"/>
      <c r="AJ8" s="172"/>
      <c r="AK8" s="65"/>
      <c r="AL8" s="65"/>
      <c r="AM8" s="65"/>
      <c r="AN8" s="65"/>
      <c r="AO8" s="65"/>
      <c r="AP8" s="65"/>
      <c r="AQ8" s="65"/>
      <c r="AR8" s="173">
        <v>6364</v>
      </c>
      <c r="AS8" s="173"/>
      <c r="AT8" s="173"/>
      <c r="AU8" s="66"/>
      <c r="AV8" s="173">
        <v>2445</v>
      </c>
      <c r="AW8" s="173"/>
      <c r="AX8" s="173"/>
      <c r="AY8" s="173">
        <v>46937</v>
      </c>
      <c r="AZ8" s="173"/>
      <c r="BA8" s="173"/>
      <c r="BB8" s="173">
        <v>43137</v>
      </c>
      <c r="BC8" s="173"/>
      <c r="BD8" s="173"/>
      <c r="BE8" s="172">
        <v>3415</v>
      </c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</row>
    <row r="9" spans="1:81" ht="18" hidden="1" customHeight="1" x14ac:dyDescent="0.15">
      <c r="A9" s="169" t="s">
        <v>105</v>
      </c>
      <c r="B9" s="170"/>
      <c r="C9" s="170"/>
      <c r="D9" s="171"/>
      <c r="E9" s="172">
        <f>SUM(H9:BE9)</f>
        <v>163883</v>
      </c>
      <c r="F9" s="172"/>
      <c r="G9" s="172"/>
      <c r="H9" s="172">
        <v>4265</v>
      </c>
      <c r="I9" s="172"/>
      <c r="J9" s="172"/>
      <c r="K9" s="172">
        <v>4326</v>
      </c>
      <c r="L9" s="172"/>
      <c r="M9" s="172"/>
      <c r="N9" s="172">
        <v>17377</v>
      </c>
      <c r="O9" s="172"/>
      <c r="P9" s="172"/>
      <c r="Q9" s="172"/>
      <c r="R9" s="172"/>
      <c r="S9" s="172"/>
      <c r="T9" s="172"/>
      <c r="U9" s="172"/>
      <c r="V9" s="172"/>
      <c r="W9" s="172"/>
      <c r="X9" s="172">
        <v>15307</v>
      </c>
      <c r="Y9" s="172"/>
      <c r="Z9" s="172"/>
      <c r="AA9" s="172">
        <v>6301</v>
      </c>
      <c r="AB9" s="172"/>
      <c r="AC9" s="172"/>
      <c r="AD9" s="172">
        <v>7507</v>
      </c>
      <c r="AE9" s="172"/>
      <c r="AF9" s="172"/>
      <c r="AG9" s="172">
        <v>3923</v>
      </c>
      <c r="AH9" s="172"/>
      <c r="AI9" s="172"/>
      <c r="AJ9" s="172"/>
      <c r="AK9" s="65"/>
      <c r="AL9" s="65"/>
      <c r="AM9" s="65"/>
      <c r="AN9" s="65"/>
      <c r="AO9" s="65"/>
      <c r="AP9" s="65"/>
      <c r="AQ9" s="65"/>
      <c r="AR9" s="173">
        <v>6489</v>
      </c>
      <c r="AS9" s="173"/>
      <c r="AT9" s="173"/>
      <c r="AU9" s="66"/>
      <c r="AV9" s="173">
        <v>2459</v>
      </c>
      <c r="AW9" s="173"/>
      <c r="AX9" s="173"/>
      <c r="AY9" s="173">
        <v>48302</v>
      </c>
      <c r="AZ9" s="173"/>
      <c r="BA9" s="173"/>
      <c r="BB9" s="173">
        <v>44212</v>
      </c>
      <c r="BC9" s="173"/>
      <c r="BD9" s="173"/>
      <c r="BE9" s="172">
        <v>3415</v>
      </c>
      <c r="BF9" s="172"/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2"/>
      <c r="BR9" s="172"/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3"/>
    </row>
    <row r="10" spans="1:81" ht="33" hidden="1" customHeight="1" x14ac:dyDescent="0.15">
      <c r="A10" s="169" t="s">
        <v>106</v>
      </c>
      <c r="B10" s="170"/>
      <c r="C10" s="170"/>
      <c r="D10" s="171"/>
      <c r="E10" s="174">
        <v>168131</v>
      </c>
      <c r="F10" s="174"/>
      <c r="G10" s="174"/>
      <c r="H10" s="174">
        <v>4326</v>
      </c>
      <c r="I10" s="174"/>
      <c r="J10" s="174"/>
      <c r="K10" s="174">
        <v>4437</v>
      </c>
      <c r="L10" s="174"/>
      <c r="M10" s="174"/>
      <c r="N10" s="174">
        <v>17570</v>
      </c>
      <c r="O10" s="174"/>
      <c r="P10" s="174"/>
      <c r="Q10" s="174"/>
      <c r="R10" s="174"/>
      <c r="S10" s="174"/>
      <c r="T10" s="174"/>
      <c r="U10" s="174"/>
      <c r="V10" s="174"/>
      <c r="W10" s="174"/>
      <c r="X10" s="174">
        <v>15590</v>
      </c>
      <c r="Y10" s="174"/>
      <c r="Z10" s="174"/>
      <c r="AA10" s="174">
        <v>6489</v>
      </c>
      <c r="AB10" s="174"/>
      <c r="AC10" s="174"/>
      <c r="AD10" s="174">
        <v>7792</v>
      </c>
      <c r="AE10" s="174"/>
      <c r="AF10" s="174"/>
      <c r="AG10" s="174">
        <v>3977</v>
      </c>
      <c r="AH10" s="174"/>
      <c r="AI10" s="174"/>
      <c r="AJ10" s="174"/>
      <c r="AK10" s="67"/>
      <c r="AL10" s="67"/>
      <c r="AM10" s="67"/>
      <c r="AN10" s="67"/>
      <c r="AO10" s="67"/>
      <c r="AP10" s="67"/>
      <c r="AQ10" s="67"/>
      <c r="AR10" s="175">
        <v>6636</v>
      </c>
      <c r="AS10" s="175"/>
      <c r="AT10" s="175"/>
      <c r="AU10" s="68"/>
      <c r="AV10" s="175">
        <v>2505</v>
      </c>
      <c r="AW10" s="175"/>
      <c r="AX10" s="175"/>
      <c r="AY10" s="175">
        <v>49975</v>
      </c>
      <c r="AZ10" s="175"/>
      <c r="BA10" s="175"/>
      <c r="BB10" s="175">
        <v>45419</v>
      </c>
      <c r="BC10" s="175"/>
      <c r="BD10" s="175"/>
      <c r="BE10" s="174">
        <v>3415</v>
      </c>
      <c r="BF10" s="174"/>
      <c r="BG10" s="174"/>
      <c r="BH10" s="174"/>
      <c r="BI10" s="174"/>
      <c r="BJ10" s="174"/>
      <c r="BK10" s="174"/>
      <c r="BL10" s="174"/>
      <c r="BM10" s="174"/>
      <c r="BN10" s="174"/>
      <c r="BO10" s="174"/>
      <c r="BP10" s="174"/>
      <c r="BQ10" s="174"/>
      <c r="BR10" s="174"/>
      <c r="BS10" s="174"/>
      <c r="BT10" s="174"/>
      <c r="BU10" s="174"/>
      <c r="BV10" s="174"/>
      <c r="BW10" s="174"/>
      <c r="BX10" s="174"/>
      <c r="BY10" s="174"/>
      <c r="BZ10" s="174"/>
      <c r="CA10" s="174"/>
      <c r="CB10" s="174"/>
      <c r="CC10" s="13"/>
    </row>
    <row r="11" spans="1:81" ht="33" hidden="1" customHeight="1" x14ac:dyDescent="0.15">
      <c r="A11" s="169" t="s">
        <v>107</v>
      </c>
      <c r="B11" s="170"/>
      <c r="C11" s="170"/>
      <c r="D11" s="171"/>
      <c r="E11" s="174">
        <f>SUM(H11:CB11)</f>
        <v>172400</v>
      </c>
      <c r="F11" s="174"/>
      <c r="G11" s="174"/>
      <c r="H11" s="174">
        <v>4381</v>
      </c>
      <c r="I11" s="174"/>
      <c r="J11" s="174"/>
      <c r="K11" s="174">
        <v>4539</v>
      </c>
      <c r="L11" s="174"/>
      <c r="M11" s="174"/>
      <c r="N11" s="174">
        <v>17782</v>
      </c>
      <c r="O11" s="174"/>
      <c r="P11" s="174"/>
      <c r="Q11" s="174"/>
      <c r="R11" s="174"/>
      <c r="S11" s="174"/>
      <c r="T11" s="174"/>
      <c r="U11" s="174"/>
      <c r="V11" s="174"/>
      <c r="W11" s="174"/>
      <c r="X11" s="174">
        <v>15870</v>
      </c>
      <c r="Y11" s="174"/>
      <c r="Z11" s="174"/>
      <c r="AA11" s="174">
        <v>6683</v>
      </c>
      <c r="AB11" s="174"/>
      <c r="AC11" s="174"/>
      <c r="AD11" s="174">
        <v>8094</v>
      </c>
      <c r="AE11" s="174"/>
      <c r="AF11" s="174"/>
      <c r="AG11" s="174">
        <v>4040</v>
      </c>
      <c r="AH11" s="174"/>
      <c r="AI11" s="174"/>
      <c r="AJ11" s="174"/>
      <c r="AK11" s="67"/>
      <c r="AL11" s="67"/>
      <c r="AM11" s="67"/>
      <c r="AN11" s="67"/>
      <c r="AO11" s="67"/>
      <c r="AP11" s="67"/>
      <c r="AQ11" s="67"/>
      <c r="AR11" s="175">
        <v>6767</v>
      </c>
      <c r="AS11" s="175"/>
      <c r="AT11" s="175"/>
      <c r="AU11" s="68"/>
      <c r="AV11" s="175">
        <v>2559</v>
      </c>
      <c r="AW11" s="175"/>
      <c r="AX11" s="175"/>
      <c r="AY11" s="175">
        <v>51797</v>
      </c>
      <c r="AZ11" s="175"/>
      <c r="BA11" s="175"/>
      <c r="BB11" s="175">
        <v>46473</v>
      </c>
      <c r="BC11" s="175"/>
      <c r="BD11" s="175"/>
      <c r="BE11" s="174">
        <v>3415</v>
      </c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  <c r="BR11" s="174"/>
      <c r="BS11" s="174"/>
      <c r="BT11" s="174"/>
      <c r="BU11" s="174"/>
      <c r="BV11" s="174"/>
      <c r="BW11" s="174"/>
      <c r="BX11" s="174"/>
      <c r="BY11" s="174"/>
      <c r="BZ11" s="174"/>
      <c r="CA11" s="174"/>
      <c r="CB11" s="174"/>
      <c r="CC11" s="13"/>
    </row>
    <row r="12" spans="1:81" ht="33" hidden="1" customHeight="1" x14ac:dyDescent="0.15">
      <c r="A12" s="169" t="s">
        <v>108</v>
      </c>
      <c r="B12" s="170"/>
      <c r="C12" s="170"/>
      <c r="D12" s="171"/>
      <c r="E12" s="174">
        <f>SUM(H12:CB12)</f>
        <v>176660</v>
      </c>
      <c r="F12" s="174"/>
      <c r="G12" s="174"/>
      <c r="H12" s="174">
        <v>4441</v>
      </c>
      <c r="I12" s="174"/>
      <c r="J12" s="174"/>
      <c r="K12" s="174">
        <v>4720</v>
      </c>
      <c r="L12" s="174"/>
      <c r="M12" s="174"/>
      <c r="N12" s="174">
        <v>17971</v>
      </c>
      <c r="O12" s="174"/>
      <c r="P12" s="174"/>
      <c r="Q12" s="174"/>
      <c r="R12" s="174"/>
      <c r="S12" s="174"/>
      <c r="T12" s="174"/>
      <c r="U12" s="174"/>
      <c r="V12" s="174"/>
      <c r="W12" s="174"/>
      <c r="X12" s="174">
        <v>16100</v>
      </c>
      <c r="Y12" s="174"/>
      <c r="Z12" s="174"/>
      <c r="AA12" s="174">
        <v>6904</v>
      </c>
      <c r="AB12" s="174"/>
      <c r="AC12" s="174"/>
      <c r="AD12" s="174">
        <v>8459</v>
      </c>
      <c r="AE12" s="174"/>
      <c r="AF12" s="174"/>
      <c r="AG12" s="174">
        <v>4134</v>
      </c>
      <c r="AH12" s="174"/>
      <c r="AI12" s="174"/>
      <c r="AJ12" s="174"/>
      <c r="AK12" s="67"/>
      <c r="AL12" s="67"/>
      <c r="AM12" s="67"/>
      <c r="AN12" s="67"/>
      <c r="AO12" s="67"/>
      <c r="AP12" s="67"/>
      <c r="AQ12" s="67"/>
      <c r="AR12" s="175">
        <v>6937</v>
      </c>
      <c r="AS12" s="175"/>
      <c r="AT12" s="175"/>
      <c r="AU12" s="68"/>
      <c r="AV12" s="175">
        <v>2599</v>
      </c>
      <c r="AW12" s="175"/>
      <c r="AX12" s="175"/>
      <c r="AY12" s="175">
        <v>53389</v>
      </c>
      <c r="AZ12" s="175"/>
      <c r="BA12" s="175"/>
      <c r="BB12" s="175">
        <v>47591</v>
      </c>
      <c r="BC12" s="175"/>
      <c r="BD12" s="175"/>
      <c r="BE12" s="174">
        <v>3415</v>
      </c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V12" s="174"/>
      <c r="BW12" s="174"/>
      <c r="BX12" s="174"/>
      <c r="BY12" s="174"/>
      <c r="BZ12" s="174"/>
      <c r="CA12" s="174"/>
      <c r="CB12" s="174"/>
      <c r="CC12" s="13"/>
    </row>
    <row r="13" spans="1:81" ht="33" hidden="1" customHeight="1" x14ac:dyDescent="0.15">
      <c r="A13" s="169" t="s">
        <v>109</v>
      </c>
      <c r="B13" s="170"/>
      <c r="C13" s="170"/>
      <c r="D13" s="171"/>
      <c r="E13" s="174">
        <f>SUM(H13:CB13)</f>
        <v>181023</v>
      </c>
      <c r="F13" s="174"/>
      <c r="G13" s="174"/>
      <c r="H13" s="174">
        <v>4477</v>
      </c>
      <c r="I13" s="174"/>
      <c r="J13" s="174"/>
      <c r="K13" s="174">
        <v>4849</v>
      </c>
      <c r="L13" s="174"/>
      <c r="M13" s="174"/>
      <c r="N13" s="174">
        <v>18147</v>
      </c>
      <c r="O13" s="174"/>
      <c r="P13" s="174"/>
      <c r="Q13" s="174"/>
      <c r="R13" s="174"/>
      <c r="S13" s="174"/>
      <c r="T13" s="174"/>
      <c r="U13" s="174"/>
      <c r="V13" s="174"/>
      <c r="W13" s="174"/>
      <c r="X13" s="174">
        <v>16292</v>
      </c>
      <c r="Y13" s="174"/>
      <c r="Z13" s="174"/>
      <c r="AA13" s="174">
        <v>7105</v>
      </c>
      <c r="AB13" s="174"/>
      <c r="AC13" s="174"/>
      <c r="AD13" s="174">
        <v>8681</v>
      </c>
      <c r="AE13" s="174"/>
      <c r="AF13" s="174"/>
      <c r="AG13" s="174">
        <v>4227</v>
      </c>
      <c r="AH13" s="174"/>
      <c r="AI13" s="174"/>
      <c r="AJ13" s="174"/>
      <c r="AK13" s="67"/>
      <c r="AL13" s="67"/>
      <c r="AM13" s="67"/>
      <c r="AN13" s="67"/>
      <c r="AO13" s="67"/>
      <c r="AP13" s="67"/>
      <c r="AQ13" s="67"/>
      <c r="AR13" s="175">
        <v>7072</v>
      </c>
      <c r="AS13" s="175"/>
      <c r="AT13" s="175"/>
      <c r="AU13" s="68"/>
      <c r="AV13" s="175">
        <v>2622</v>
      </c>
      <c r="AW13" s="175"/>
      <c r="AX13" s="175"/>
      <c r="AY13" s="175">
        <v>55559</v>
      </c>
      <c r="AZ13" s="175"/>
      <c r="BA13" s="175"/>
      <c r="BB13" s="175">
        <v>48577</v>
      </c>
      <c r="BC13" s="175"/>
      <c r="BD13" s="175"/>
      <c r="BE13" s="174">
        <v>3415</v>
      </c>
      <c r="BF13" s="174"/>
      <c r="BG13" s="174"/>
      <c r="BH13" s="174"/>
      <c r="BI13" s="174"/>
      <c r="BJ13" s="174"/>
      <c r="BK13" s="174"/>
      <c r="BL13" s="174"/>
      <c r="BM13" s="174"/>
      <c r="BN13" s="174"/>
      <c r="BO13" s="174"/>
      <c r="BP13" s="174"/>
      <c r="BQ13" s="174"/>
      <c r="BR13" s="174"/>
      <c r="BS13" s="174"/>
      <c r="BT13" s="174"/>
      <c r="BU13" s="174"/>
      <c r="BV13" s="174"/>
      <c r="BW13" s="174"/>
      <c r="BX13" s="174"/>
      <c r="BY13" s="174"/>
      <c r="BZ13" s="174"/>
      <c r="CA13" s="174"/>
      <c r="CB13" s="174"/>
      <c r="CC13" s="13"/>
    </row>
    <row r="14" spans="1:81" ht="33" hidden="1" customHeight="1" x14ac:dyDescent="0.15">
      <c r="A14" s="169" t="s">
        <v>110</v>
      </c>
      <c r="B14" s="170"/>
      <c r="C14" s="170"/>
      <c r="D14" s="171"/>
      <c r="E14" s="174">
        <f>SUM(H14:CB14)</f>
        <v>183734</v>
      </c>
      <c r="F14" s="174"/>
      <c r="G14" s="174"/>
      <c r="H14" s="174">
        <v>4345</v>
      </c>
      <c r="I14" s="174"/>
      <c r="J14" s="174"/>
      <c r="K14" s="174">
        <v>4319</v>
      </c>
      <c r="L14" s="174"/>
      <c r="M14" s="174"/>
      <c r="N14" s="174">
        <v>18227</v>
      </c>
      <c r="O14" s="174"/>
      <c r="P14" s="174"/>
      <c r="Q14" s="174"/>
      <c r="R14" s="174"/>
      <c r="S14" s="174"/>
      <c r="T14" s="174"/>
      <c r="U14" s="174"/>
      <c r="V14" s="174"/>
      <c r="W14" s="174"/>
      <c r="X14" s="174">
        <v>16480</v>
      </c>
      <c r="Y14" s="174"/>
      <c r="Z14" s="174"/>
      <c r="AA14" s="174">
        <v>7231</v>
      </c>
      <c r="AB14" s="174"/>
      <c r="AC14" s="174"/>
      <c r="AD14" s="174">
        <v>8820</v>
      </c>
      <c r="AE14" s="174"/>
      <c r="AF14" s="174"/>
      <c r="AG14" s="174">
        <v>4277</v>
      </c>
      <c r="AH14" s="174"/>
      <c r="AI14" s="174"/>
      <c r="AJ14" s="174"/>
      <c r="AK14" s="67"/>
      <c r="AL14" s="67"/>
      <c r="AM14" s="67"/>
      <c r="AN14" s="67"/>
      <c r="AO14" s="67"/>
      <c r="AP14" s="67"/>
      <c r="AQ14" s="67"/>
      <c r="AR14" s="175">
        <v>7162</v>
      </c>
      <c r="AS14" s="175"/>
      <c r="AT14" s="175"/>
      <c r="AU14" s="68"/>
      <c r="AV14" s="175">
        <v>2637</v>
      </c>
      <c r="AW14" s="175"/>
      <c r="AX14" s="175"/>
      <c r="AY14" s="175">
        <v>57267</v>
      </c>
      <c r="AZ14" s="175"/>
      <c r="BA14" s="175"/>
      <c r="BB14" s="175">
        <v>49554</v>
      </c>
      <c r="BC14" s="175"/>
      <c r="BD14" s="175"/>
      <c r="BE14" s="174">
        <v>3415</v>
      </c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4"/>
      <c r="BS14" s="174"/>
      <c r="BT14" s="174"/>
      <c r="BU14" s="174"/>
      <c r="BV14" s="174"/>
      <c r="BW14" s="174"/>
      <c r="BX14" s="174"/>
      <c r="BY14" s="174"/>
      <c r="BZ14" s="174"/>
      <c r="CA14" s="174"/>
      <c r="CB14" s="174"/>
      <c r="CC14" s="13"/>
    </row>
    <row r="15" spans="1:81" ht="20.100000000000001" hidden="1" customHeight="1" x14ac:dyDescent="0.15">
      <c r="A15" s="176"/>
      <c r="B15" s="176"/>
      <c r="C15" s="176"/>
      <c r="D15" s="177"/>
      <c r="E15" s="178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69"/>
      <c r="AL15" s="69"/>
      <c r="AM15" s="69"/>
      <c r="AN15" s="69"/>
      <c r="AO15" s="69"/>
      <c r="AP15" s="69"/>
      <c r="AQ15" s="69"/>
      <c r="AR15" s="180"/>
      <c r="AS15" s="180"/>
      <c r="AT15" s="180"/>
      <c r="AU15" s="70"/>
      <c r="AV15" s="180"/>
      <c r="AW15" s="180"/>
      <c r="AX15" s="180"/>
      <c r="AY15" s="180"/>
      <c r="AZ15" s="180"/>
      <c r="BA15" s="180"/>
      <c r="BB15" s="180"/>
      <c r="BC15" s="180"/>
      <c r="BD15" s="180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</row>
    <row r="16" spans="1:81" ht="14.1" hidden="1" customHeight="1" x14ac:dyDescent="0.15">
      <c r="A16" s="10" t="s">
        <v>111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  <c r="L16" s="72"/>
      <c r="M16" s="72"/>
      <c r="N16" s="73"/>
      <c r="O16" s="72"/>
      <c r="P16" s="72"/>
      <c r="Q16" s="73"/>
      <c r="R16" s="72"/>
      <c r="S16" s="72"/>
      <c r="T16" s="73"/>
      <c r="U16" s="72"/>
      <c r="V16" s="72"/>
      <c r="W16" s="72"/>
      <c r="X16" s="73"/>
      <c r="Y16" s="72"/>
      <c r="Z16" s="72"/>
      <c r="AA16" s="73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F16" s="72"/>
      <c r="BG16" s="72"/>
      <c r="BH16" s="72"/>
      <c r="BI16" s="72"/>
      <c r="BJ16" s="72"/>
      <c r="BK16" s="72"/>
      <c r="BM16" s="72"/>
      <c r="BN16" s="72"/>
      <c r="BO16" s="72"/>
      <c r="BP16" s="72"/>
      <c r="BQ16" s="72"/>
      <c r="BR16" s="72"/>
      <c r="BT16" s="72"/>
      <c r="BU16" s="72"/>
      <c r="BV16" s="72"/>
      <c r="BW16" s="72"/>
      <c r="BX16" s="72"/>
      <c r="BY16" s="72"/>
    </row>
    <row r="17" spans="1:80" ht="14.1" hidden="1" customHeight="1" x14ac:dyDescent="0.15">
      <c r="A17" s="10" t="s">
        <v>112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</row>
    <row r="18" spans="1:80" ht="33" hidden="1" customHeight="1" x14ac:dyDescent="0.15">
      <c r="A18" s="208"/>
      <c r="B18" s="208"/>
      <c r="C18" s="208"/>
      <c r="D18" s="208"/>
      <c r="E18" s="208"/>
      <c r="F18" s="208"/>
      <c r="G18" s="208"/>
      <c r="H18" s="208"/>
      <c r="I18" s="208"/>
      <c r="M18" s="1"/>
    </row>
    <row r="19" spans="1:80" ht="24.75" hidden="1" customHeight="1" x14ac:dyDescent="0.15">
      <c r="A19" s="78" t="s">
        <v>160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</row>
    <row r="20" spans="1:80" ht="20.100000000000001" hidden="1" customHeight="1" x14ac:dyDescent="0.15">
      <c r="A20" s="2" t="s">
        <v>139</v>
      </c>
      <c r="AY20" s="79" t="s">
        <v>89</v>
      </c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</row>
    <row r="21" spans="1:80" ht="33" hidden="1" customHeight="1" x14ac:dyDescent="0.15">
      <c r="A21" s="80" t="s">
        <v>56</v>
      </c>
      <c r="B21" s="81"/>
      <c r="C21" s="81"/>
      <c r="D21" s="81"/>
      <c r="E21" s="81" t="s">
        <v>140</v>
      </c>
      <c r="F21" s="81"/>
      <c r="G21" s="81"/>
      <c r="H21" s="81"/>
      <c r="I21" s="81"/>
      <c r="J21" s="81"/>
      <c r="K21" s="81"/>
      <c r="L21" s="81"/>
      <c r="M21" s="81" t="s">
        <v>141</v>
      </c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 t="s">
        <v>142</v>
      </c>
      <c r="Z21" s="81"/>
      <c r="AA21" s="81"/>
      <c r="AB21" s="81"/>
      <c r="AC21" s="81"/>
      <c r="AD21" s="188" t="s">
        <v>143</v>
      </c>
      <c r="AE21" s="188"/>
      <c r="AF21" s="188"/>
      <c r="AG21" s="188"/>
      <c r="AH21" s="188"/>
      <c r="AI21" s="188"/>
      <c r="AJ21" s="188" t="s">
        <v>144</v>
      </c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81" t="s">
        <v>145</v>
      </c>
      <c r="AX21" s="81"/>
      <c r="AY21" s="81"/>
      <c r="AZ21" s="81"/>
      <c r="BA21" s="84" t="s">
        <v>146</v>
      </c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2"/>
      <c r="BX21" s="162"/>
      <c r="BY21" s="162"/>
      <c r="BZ21" s="162"/>
      <c r="CA21" s="162"/>
      <c r="CB21" s="162"/>
    </row>
    <row r="22" spans="1:80" ht="20.100000000000001" hidden="1" customHeight="1" x14ac:dyDescent="0.15">
      <c r="A22" s="5"/>
      <c r="B22" s="5"/>
      <c r="C22" s="5"/>
      <c r="D22" s="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</row>
    <row r="23" spans="1:80" ht="18" hidden="1" customHeight="1" x14ac:dyDescent="0.15">
      <c r="A23" s="169" t="str">
        <f>A6</f>
        <v>平成23年</v>
      </c>
      <c r="B23" s="170"/>
      <c r="C23" s="170"/>
      <c r="D23" s="171"/>
      <c r="E23" s="187">
        <f>SUM(M23:AW23)</f>
        <v>26640</v>
      </c>
      <c r="F23" s="187"/>
      <c r="G23" s="187"/>
      <c r="H23" s="187"/>
      <c r="I23" s="187"/>
      <c r="J23" s="187"/>
      <c r="K23" s="187"/>
      <c r="L23" s="187"/>
      <c r="M23" s="86">
        <v>19529</v>
      </c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>
        <v>571</v>
      </c>
      <c r="Z23" s="86"/>
      <c r="AA23" s="86"/>
      <c r="AB23" s="86"/>
      <c r="AC23" s="86"/>
      <c r="AD23" s="86">
        <v>1161</v>
      </c>
      <c r="AE23" s="86"/>
      <c r="AF23" s="86"/>
      <c r="AG23" s="86"/>
      <c r="AH23" s="86"/>
      <c r="AI23" s="86"/>
      <c r="AJ23" s="86">
        <v>3482</v>
      </c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>
        <v>1897</v>
      </c>
      <c r="AX23" s="86"/>
      <c r="AY23" s="86"/>
      <c r="AZ23" s="86"/>
      <c r="BA23" s="89">
        <v>289</v>
      </c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</row>
    <row r="24" spans="1:80" ht="18" hidden="1" customHeight="1" x14ac:dyDescent="0.15">
      <c r="A24" s="169" t="str">
        <f>A7</f>
        <v>平成24年</v>
      </c>
      <c r="B24" s="170"/>
      <c r="C24" s="170"/>
      <c r="D24" s="171"/>
      <c r="E24" s="187">
        <f>SUM(M24:AW24)</f>
        <v>26039</v>
      </c>
      <c r="F24" s="187"/>
      <c r="G24" s="187"/>
      <c r="H24" s="187"/>
      <c r="I24" s="187"/>
      <c r="J24" s="187"/>
      <c r="K24" s="187"/>
      <c r="L24" s="187"/>
      <c r="M24" s="86">
        <v>19993</v>
      </c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>
        <v>442</v>
      </c>
      <c r="Z24" s="86"/>
      <c r="AA24" s="86"/>
      <c r="AB24" s="86"/>
      <c r="AC24" s="86"/>
      <c r="AD24" s="86">
        <v>1070</v>
      </c>
      <c r="AE24" s="86"/>
      <c r="AF24" s="86"/>
      <c r="AG24" s="86"/>
      <c r="AH24" s="86"/>
      <c r="AI24" s="86"/>
      <c r="AJ24" s="86">
        <v>2922</v>
      </c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>
        <v>1612</v>
      </c>
      <c r="AX24" s="86"/>
      <c r="AY24" s="86"/>
      <c r="AZ24" s="86"/>
      <c r="BA24" s="89">
        <v>288</v>
      </c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</row>
    <row r="25" spans="1:80" ht="18" hidden="1" customHeight="1" x14ac:dyDescent="0.15">
      <c r="A25" s="169" t="str">
        <f>A8</f>
        <v>平成25年</v>
      </c>
      <c r="B25" s="170"/>
      <c r="C25" s="170"/>
      <c r="D25" s="171"/>
      <c r="E25" s="187">
        <f>SUM(M25:AW25)</f>
        <v>25698</v>
      </c>
      <c r="F25" s="187"/>
      <c r="G25" s="187"/>
      <c r="H25" s="187"/>
      <c r="I25" s="187"/>
      <c r="J25" s="187"/>
      <c r="K25" s="187"/>
      <c r="L25" s="187"/>
      <c r="M25" s="86">
        <v>20190</v>
      </c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>
        <v>464</v>
      </c>
      <c r="Z25" s="86"/>
      <c r="AA25" s="86"/>
      <c r="AB25" s="86"/>
      <c r="AC25" s="86"/>
      <c r="AD25" s="86">
        <v>890</v>
      </c>
      <c r="AE25" s="86"/>
      <c r="AF25" s="86"/>
      <c r="AG25" s="86"/>
      <c r="AH25" s="86"/>
      <c r="AI25" s="86"/>
      <c r="AJ25" s="86">
        <v>2792</v>
      </c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>
        <v>1362</v>
      </c>
      <c r="AX25" s="86"/>
      <c r="AY25" s="86"/>
      <c r="AZ25" s="86"/>
      <c r="BA25" s="89">
        <v>285</v>
      </c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</row>
    <row r="26" spans="1:80" ht="18" hidden="1" customHeight="1" x14ac:dyDescent="0.15">
      <c r="A26" s="169" t="str">
        <f>A9</f>
        <v>平成26年</v>
      </c>
      <c r="B26" s="170"/>
      <c r="C26" s="170"/>
      <c r="D26" s="171"/>
      <c r="E26" s="187">
        <f>SUM(M26:AW26)</f>
        <v>26223</v>
      </c>
      <c r="F26" s="187"/>
      <c r="G26" s="187"/>
      <c r="H26" s="187"/>
      <c r="I26" s="187"/>
      <c r="J26" s="187"/>
      <c r="K26" s="187"/>
      <c r="L26" s="187"/>
      <c r="M26" s="86">
        <v>20121</v>
      </c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>
        <v>590</v>
      </c>
      <c r="Z26" s="86"/>
      <c r="AA26" s="86"/>
      <c r="AB26" s="86"/>
      <c r="AC26" s="86"/>
      <c r="AD26" s="86">
        <v>647</v>
      </c>
      <c r="AE26" s="86"/>
      <c r="AF26" s="86"/>
      <c r="AG26" s="86"/>
      <c r="AH26" s="86"/>
      <c r="AI26" s="86"/>
      <c r="AJ26" s="86">
        <v>3355</v>
      </c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>
        <v>1510</v>
      </c>
      <c r="AX26" s="86"/>
      <c r="AY26" s="86"/>
      <c r="AZ26" s="86"/>
      <c r="BA26" s="89">
        <v>284</v>
      </c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</row>
    <row r="27" spans="1:80" ht="33" hidden="1" customHeight="1" x14ac:dyDescent="0.15">
      <c r="A27" s="169" t="s">
        <v>106</v>
      </c>
      <c r="B27" s="170"/>
      <c r="C27" s="170"/>
      <c r="D27" s="171"/>
      <c r="E27" s="187">
        <v>25362</v>
      </c>
      <c r="F27" s="187"/>
      <c r="G27" s="187"/>
      <c r="H27" s="187"/>
      <c r="I27" s="187"/>
      <c r="J27" s="187"/>
      <c r="K27" s="187"/>
      <c r="L27" s="187"/>
      <c r="M27" s="86">
        <v>19102</v>
      </c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>
        <v>927</v>
      </c>
      <c r="Z27" s="86"/>
      <c r="AA27" s="86"/>
      <c r="AB27" s="86"/>
      <c r="AC27" s="86"/>
      <c r="AD27" s="86">
        <v>537</v>
      </c>
      <c r="AE27" s="86"/>
      <c r="AF27" s="86"/>
      <c r="AG27" s="86"/>
      <c r="AH27" s="86"/>
      <c r="AI27" s="86"/>
      <c r="AJ27" s="86">
        <v>3249</v>
      </c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>
        <v>1547</v>
      </c>
      <c r="AX27" s="86"/>
      <c r="AY27" s="86"/>
      <c r="AZ27" s="86"/>
      <c r="BA27" s="89">
        <v>281</v>
      </c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</row>
    <row r="28" spans="1:80" ht="33" hidden="1" customHeight="1" x14ac:dyDescent="0.15">
      <c r="A28" s="169" t="s">
        <v>107</v>
      </c>
      <c r="B28" s="170"/>
      <c r="C28" s="170"/>
      <c r="D28" s="171"/>
      <c r="E28" s="187">
        <f>SUM(M28:AZ28)</f>
        <v>26334</v>
      </c>
      <c r="F28" s="187"/>
      <c r="G28" s="187"/>
      <c r="H28" s="187"/>
      <c r="I28" s="187"/>
      <c r="J28" s="187"/>
      <c r="K28" s="187"/>
      <c r="L28" s="187"/>
      <c r="M28" s="86">
        <v>20395</v>
      </c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>
        <v>935</v>
      </c>
      <c r="Z28" s="86"/>
      <c r="AA28" s="86"/>
      <c r="AB28" s="86"/>
      <c r="AC28" s="86"/>
      <c r="AD28" s="86">
        <v>541</v>
      </c>
      <c r="AE28" s="86"/>
      <c r="AF28" s="86"/>
      <c r="AG28" s="86"/>
      <c r="AH28" s="86"/>
      <c r="AI28" s="86"/>
      <c r="AJ28" s="86">
        <v>3042</v>
      </c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>
        <v>1421</v>
      </c>
      <c r="AX28" s="86"/>
      <c r="AY28" s="86"/>
      <c r="AZ28" s="86"/>
      <c r="BA28" s="89">
        <v>287</v>
      </c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</row>
    <row r="29" spans="1:80" ht="33" hidden="1" customHeight="1" x14ac:dyDescent="0.15">
      <c r="A29" s="169" t="s">
        <v>108</v>
      </c>
      <c r="B29" s="170"/>
      <c r="C29" s="170"/>
      <c r="D29" s="171"/>
      <c r="E29" s="187">
        <f>SUM(M29:AZ29)</f>
        <v>23795</v>
      </c>
      <c r="F29" s="187"/>
      <c r="G29" s="187"/>
      <c r="H29" s="187"/>
      <c r="I29" s="187"/>
      <c r="J29" s="187"/>
      <c r="K29" s="187"/>
      <c r="L29" s="187"/>
      <c r="M29" s="189">
        <v>18996</v>
      </c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>
        <v>335</v>
      </c>
      <c r="Z29" s="189"/>
      <c r="AA29" s="189"/>
      <c r="AB29" s="189"/>
      <c r="AC29" s="189"/>
      <c r="AD29" s="189">
        <v>525</v>
      </c>
      <c r="AE29" s="189"/>
      <c r="AF29" s="189"/>
      <c r="AG29" s="189"/>
      <c r="AH29" s="189"/>
      <c r="AI29" s="189"/>
      <c r="AJ29" s="189">
        <v>2736</v>
      </c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>
        <v>1203</v>
      </c>
      <c r="AX29" s="189"/>
      <c r="AY29" s="189"/>
      <c r="AZ29" s="189"/>
      <c r="BA29" s="158">
        <v>287</v>
      </c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</row>
    <row r="30" spans="1:80" ht="33" hidden="1" customHeight="1" x14ac:dyDescent="0.15">
      <c r="A30" s="169" t="s">
        <v>109</v>
      </c>
      <c r="B30" s="170"/>
      <c r="C30" s="170"/>
      <c r="D30" s="171"/>
      <c r="E30" s="187">
        <f>SUM(M30:AZ30)</f>
        <v>22745</v>
      </c>
      <c r="F30" s="187"/>
      <c r="G30" s="187"/>
      <c r="H30" s="187"/>
      <c r="I30" s="187"/>
      <c r="J30" s="187"/>
      <c r="K30" s="187"/>
      <c r="L30" s="187"/>
      <c r="M30" s="189">
        <v>18637</v>
      </c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>
        <v>157</v>
      </c>
      <c r="Z30" s="189"/>
      <c r="AA30" s="189"/>
      <c r="AB30" s="189"/>
      <c r="AC30" s="189"/>
      <c r="AD30" s="189">
        <v>535</v>
      </c>
      <c r="AE30" s="189"/>
      <c r="AF30" s="189"/>
      <c r="AG30" s="189"/>
      <c r="AH30" s="189"/>
      <c r="AI30" s="189"/>
      <c r="AJ30" s="189">
        <v>2627</v>
      </c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>
        <v>789</v>
      </c>
      <c r="AX30" s="189"/>
      <c r="AY30" s="189"/>
      <c r="AZ30" s="189"/>
      <c r="BA30" s="158">
        <v>287</v>
      </c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</row>
    <row r="31" spans="1:80" ht="33" hidden="1" customHeight="1" x14ac:dyDescent="0.15">
      <c r="A31" s="169" t="s">
        <v>110</v>
      </c>
      <c r="B31" s="170"/>
      <c r="C31" s="170"/>
      <c r="D31" s="171"/>
      <c r="E31" s="187">
        <f>SUM(M31:AZ31)</f>
        <v>20030</v>
      </c>
      <c r="F31" s="187"/>
      <c r="G31" s="187"/>
      <c r="H31" s="187"/>
      <c r="I31" s="187"/>
      <c r="J31" s="187"/>
      <c r="K31" s="187"/>
      <c r="L31" s="187"/>
      <c r="M31" s="189">
        <v>16505</v>
      </c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>
        <v>188</v>
      </c>
      <c r="Z31" s="189"/>
      <c r="AA31" s="189"/>
      <c r="AB31" s="189"/>
      <c r="AC31" s="189"/>
      <c r="AD31" s="189">
        <v>526</v>
      </c>
      <c r="AE31" s="189"/>
      <c r="AF31" s="189"/>
      <c r="AG31" s="189"/>
      <c r="AH31" s="189"/>
      <c r="AI31" s="189"/>
      <c r="AJ31" s="189">
        <v>2105</v>
      </c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>
        <v>706</v>
      </c>
      <c r="AX31" s="189"/>
      <c r="AY31" s="189"/>
      <c r="AZ31" s="189"/>
      <c r="BA31" s="158">
        <v>265</v>
      </c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</row>
    <row r="32" spans="1:80" ht="20.100000000000001" hidden="1" customHeight="1" x14ac:dyDescent="0.15">
      <c r="A32" s="176"/>
      <c r="B32" s="194"/>
      <c r="C32" s="194"/>
      <c r="D32" s="195"/>
      <c r="E32" s="196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95"/>
      <c r="AC32" s="95"/>
      <c r="AD32" s="95"/>
      <c r="AE32" s="95"/>
      <c r="AF32" s="95"/>
      <c r="AG32" s="95"/>
      <c r="AH32" s="95"/>
      <c r="AI32" s="95"/>
      <c r="AJ32" s="95"/>
      <c r="AK32" s="9"/>
      <c r="AL32" s="9"/>
      <c r="AM32" s="9"/>
      <c r="AN32" s="9"/>
      <c r="AO32" s="9"/>
      <c r="AP32" s="9"/>
      <c r="AQ32" s="9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</row>
    <row r="33" spans="1:80" ht="20.100000000000001" hidden="1" customHeight="1" x14ac:dyDescent="0.15">
      <c r="A33" s="2" t="s">
        <v>111</v>
      </c>
    </row>
    <row r="34" spans="1:80" ht="20.100000000000001" hidden="1" customHeight="1" x14ac:dyDescent="0.15">
      <c r="A34" s="10" t="s">
        <v>112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</row>
    <row r="35" spans="1:80" ht="20.100000000000001" hidden="1" customHeight="1" x14ac:dyDescent="0.15">
      <c r="A35" s="10" t="s">
        <v>147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</row>
    <row r="36" spans="1:80" ht="24.75" customHeight="1" x14ac:dyDescent="0.15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</row>
    <row r="37" spans="1:80" ht="24.75" customHeight="1" x14ac:dyDescent="0.15">
      <c r="A37" s="78" t="s">
        <v>148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</row>
    <row r="38" spans="1:80" ht="20.100000000000001" customHeight="1" thickBot="1" x14ac:dyDescent="0.2">
      <c r="A38" s="74" t="s">
        <v>88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109" t="s">
        <v>89</v>
      </c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</row>
    <row r="39" spans="1:80" ht="33" hidden="1" customHeight="1" thickBot="1" x14ac:dyDescent="0.2">
      <c r="A39" s="96" t="s">
        <v>42</v>
      </c>
      <c r="B39" s="96"/>
      <c r="C39" s="96"/>
      <c r="D39" s="97"/>
      <c r="E39" s="190" t="s">
        <v>149</v>
      </c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</row>
    <row r="40" spans="1:80" ht="33" hidden="1" customHeight="1" x14ac:dyDescent="0.15">
      <c r="A40" s="190"/>
      <c r="B40" s="190"/>
      <c r="C40" s="190"/>
      <c r="D40" s="191"/>
      <c r="E40" s="191" t="s">
        <v>9</v>
      </c>
      <c r="F40" s="192"/>
      <c r="G40" s="192"/>
      <c r="H40" s="192" t="s">
        <v>90</v>
      </c>
      <c r="I40" s="192"/>
      <c r="J40" s="192"/>
      <c r="K40" s="193" t="s">
        <v>91</v>
      </c>
      <c r="L40" s="192"/>
      <c r="M40" s="192"/>
      <c r="N40" s="193" t="s">
        <v>92</v>
      </c>
      <c r="O40" s="192"/>
      <c r="P40" s="192"/>
      <c r="Q40" s="192"/>
      <c r="R40" s="192"/>
      <c r="S40" s="192"/>
      <c r="T40" s="192"/>
      <c r="U40" s="192"/>
      <c r="V40" s="192"/>
      <c r="W40" s="192"/>
      <c r="X40" s="193" t="s">
        <v>93</v>
      </c>
      <c r="Y40" s="192"/>
      <c r="Z40" s="192"/>
      <c r="AA40" s="193" t="s">
        <v>94</v>
      </c>
      <c r="AB40" s="192"/>
      <c r="AC40" s="192"/>
      <c r="AD40" s="192" t="s">
        <v>95</v>
      </c>
      <c r="AE40" s="192"/>
      <c r="AF40" s="192"/>
      <c r="AG40" s="198" t="s">
        <v>96</v>
      </c>
      <c r="AH40" s="199"/>
      <c r="AI40" s="200"/>
      <c r="AJ40" s="85" t="s">
        <v>97</v>
      </c>
      <c r="AK40" s="201"/>
      <c r="AL40" s="201"/>
      <c r="AM40" s="201"/>
      <c r="AN40" s="201"/>
      <c r="AO40" s="201"/>
      <c r="AP40" s="201"/>
      <c r="AQ40" s="201"/>
      <c r="AR40" s="201"/>
      <c r="AS40" s="82"/>
      <c r="AT40" s="198" t="s">
        <v>98</v>
      </c>
      <c r="AU40" s="199"/>
      <c r="AV40" s="200"/>
      <c r="AW40" s="85" t="s">
        <v>99</v>
      </c>
      <c r="AX40" s="201"/>
      <c r="AY40" s="82"/>
      <c r="AZ40" s="85" t="s">
        <v>100</v>
      </c>
      <c r="BA40" s="201"/>
      <c r="BB40" s="82"/>
      <c r="BC40" s="198" t="s">
        <v>150</v>
      </c>
      <c r="BD40" s="199"/>
      <c r="BE40" s="199"/>
      <c r="BF40" s="75"/>
      <c r="BG40" s="85" t="s">
        <v>100</v>
      </c>
      <c r="BH40" s="201"/>
      <c r="BI40" s="82"/>
      <c r="BJ40" s="198" t="s">
        <v>150</v>
      </c>
      <c r="BK40" s="199"/>
      <c r="BL40" s="199"/>
      <c r="BM40" s="75"/>
      <c r="BN40" s="85" t="s">
        <v>100</v>
      </c>
      <c r="BO40" s="201"/>
      <c r="BP40" s="82"/>
      <c r="BQ40" s="198" t="s">
        <v>150</v>
      </c>
      <c r="BR40" s="199"/>
      <c r="BS40" s="199"/>
      <c r="BT40" s="75"/>
      <c r="BU40" s="85" t="s">
        <v>100</v>
      </c>
      <c r="BV40" s="201"/>
      <c r="BW40" s="82"/>
      <c r="BX40" s="198" t="s">
        <v>150</v>
      </c>
      <c r="BY40" s="199"/>
      <c r="BZ40" s="199"/>
      <c r="CA40" s="198" t="s">
        <v>151</v>
      </c>
      <c r="CB40" s="199"/>
    </row>
    <row r="41" spans="1:80" ht="20.100000000000001" hidden="1" customHeight="1" x14ac:dyDescent="0.15">
      <c r="A41" s="5"/>
      <c r="B41" s="5"/>
      <c r="C41" s="5"/>
      <c r="D41" s="6"/>
      <c r="E41" s="5"/>
      <c r="F41" s="5"/>
      <c r="G41" s="5"/>
      <c r="H41" s="5"/>
      <c r="I41" s="5"/>
      <c r="J41" s="5"/>
      <c r="K41" s="63"/>
      <c r="L41" s="5"/>
      <c r="M41" s="5"/>
      <c r="N41" s="63"/>
      <c r="O41" s="5"/>
      <c r="P41" s="5"/>
      <c r="Q41" s="63"/>
      <c r="R41" s="5"/>
      <c r="S41" s="5"/>
      <c r="T41" s="63"/>
      <c r="U41" s="5"/>
      <c r="V41" s="5"/>
      <c r="W41" s="5"/>
      <c r="X41" s="63"/>
      <c r="Y41" s="5"/>
      <c r="Z41" s="5"/>
      <c r="AA41" s="63"/>
      <c r="AB41" s="5"/>
      <c r="AC41" s="5"/>
      <c r="AD41" s="5"/>
      <c r="AE41" s="5"/>
      <c r="AF41" s="5"/>
      <c r="AG41" s="64"/>
      <c r="AH41" s="64"/>
      <c r="AI41" s="76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64"/>
      <c r="AU41" s="64"/>
      <c r="AV41" s="76"/>
      <c r="AW41" s="5"/>
      <c r="AX41" s="5"/>
      <c r="AY41" s="5"/>
      <c r="AZ41" s="5"/>
      <c r="BA41" s="5"/>
      <c r="BB41" s="5"/>
      <c r="BC41" s="64"/>
      <c r="BD41" s="64"/>
      <c r="BE41" s="64"/>
      <c r="BF41" s="5"/>
      <c r="BG41" s="5"/>
      <c r="BH41" s="5"/>
      <c r="BI41" s="5"/>
      <c r="BJ41" s="64"/>
      <c r="BK41" s="64"/>
      <c r="BL41" s="64"/>
      <c r="BM41" s="5"/>
      <c r="BN41" s="5"/>
      <c r="BO41" s="5"/>
      <c r="BP41" s="5"/>
      <c r="BQ41" s="64"/>
      <c r="BR41" s="64"/>
      <c r="BS41" s="64"/>
      <c r="BT41" s="5"/>
      <c r="BU41" s="5"/>
      <c r="BV41" s="5"/>
      <c r="BW41" s="5"/>
      <c r="BX41" s="64"/>
      <c r="BY41" s="64"/>
      <c r="BZ41" s="64"/>
      <c r="CA41" s="64"/>
      <c r="CB41" s="64"/>
    </row>
    <row r="42" spans="1:80" ht="18" hidden="1" customHeight="1" x14ac:dyDescent="0.15">
      <c r="A42" s="169" t="str">
        <f>A6</f>
        <v>平成23年</v>
      </c>
      <c r="B42" s="170"/>
      <c r="C42" s="170"/>
      <c r="D42" s="171"/>
      <c r="E42" s="172">
        <f>SUM(H42:CB42)</f>
        <v>261536</v>
      </c>
      <c r="F42" s="172"/>
      <c r="G42" s="172"/>
      <c r="H42" s="172">
        <v>476</v>
      </c>
      <c r="I42" s="172"/>
      <c r="J42" s="172"/>
      <c r="K42" s="172">
        <v>1192</v>
      </c>
      <c r="L42" s="172"/>
      <c r="M42" s="172"/>
      <c r="N42" s="172">
        <v>1717</v>
      </c>
      <c r="O42" s="172"/>
      <c r="P42" s="172"/>
      <c r="Q42" s="172"/>
      <c r="R42" s="172"/>
      <c r="S42" s="172"/>
      <c r="T42" s="172"/>
      <c r="U42" s="172"/>
      <c r="V42" s="172"/>
      <c r="W42" s="172"/>
      <c r="X42" s="172">
        <v>2387</v>
      </c>
      <c r="Y42" s="172"/>
      <c r="Z42" s="172"/>
      <c r="AA42" s="172">
        <v>1625</v>
      </c>
      <c r="AB42" s="172"/>
      <c r="AC42" s="172"/>
      <c r="AD42" s="172">
        <v>4365</v>
      </c>
      <c r="AE42" s="172"/>
      <c r="AF42" s="172"/>
      <c r="AG42" s="172">
        <v>1334</v>
      </c>
      <c r="AH42" s="172"/>
      <c r="AI42" s="172"/>
      <c r="AJ42" s="173">
        <v>1500</v>
      </c>
      <c r="AK42" s="173"/>
      <c r="AL42" s="173"/>
      <c r="AM42" s="173"/>
      <c r="AN42" s="173"/>
      <c r="AO42" s="173"/>
      <c r="AP42" s="173"/>
      <c r="AQ42" s="173"/>
      <c r="AR42" s="173"/>
      <c r="AS42" s="173"/>
      <c r="AT42" s="173">
        <v>556</v>
      </c>
      <c r="AU42" s="173"/>
      <c r="AV42" s="173"/>
      <c r="AW42" s="172">
        <v>30588</v>
      </c>
      <c r="AX42" s="172"/>
      <c r="AY42" s="172"/>
      <c r="AZ42" s="172">
        <v>42454</v>
      </c>
      <c r="BA42" s="172"/>
      <c r="BB42" s="172"/>
      <c r="BC42" s="173">
        <v>10971</v>
      </c>
      <c r="BD42" s="173"/>
      <c r="BE42" s="173"/>
      <c r="BF42" s="66"/>
      <c r="BG42" s="172">
        <v>42454</v>
      </c>
      <c r="BH42" s="172"/>
      <c r="BI42" s="172"/>
      <c r="BJ42" s="173">
        <v>10971</v>
      </c>
      <c r="BK42" s="173"/>
      <c r="BL42" s="173"/>
      <c r="BM42" s="66"/>
      <c r="BN42" s="172">
        <v>42454</v>
      </c>
      <c r="BO42" s="172"/>
      <c r="BP42" s="172"/>
      <c r="BQ42" s="173">
        <v>10971</v>
      </c>
      <c r="BR42" s="173"/>
      <c r="BS42" s="173"/>
      <c r="BT42" s="66"/>
      <c r="BU42" s="172">
        <v>42454</v>
      </c>
      <c r="BV42" s="172"/>
      <c r="BW42" s="172"/>
      <c r="BX42" s="173">
        <v>10971</v>
      </c>
      <c r="BY42" s="173"/>
      <c r="BZ42" s="173"/>
      <c r="CA42" s="173">
        <v>2096</v>
      </c>
      <c r="CB42" s="173"/>
    </row>
    <row r="43" spans="1:80" ht="18" hidden="1" customHeight="1" x14ac:dyDescent="0.15">
      <c r="A43" s="169" t="str">
        <f>A7</f>
        <v>平成24年</v>
      </c>
      <c r="B43" s="170"/>
      <c r="C43" s="170"/>
      <c r="D43" s="171"/>
      <c r="E43" s="172">
        <f>SUM(H43:CB43)</f>
        <v>247438</v>
      </c>
      <c r="F43" s="172"/>
      <c r="G43" s="172"/>
      <c r="H43" s="172">
        <v>263</v>
      </c>
      <c r="I43" s="172"/>
      <c r="J43" s="172"/>
      <c r="K43" s="172">
        <v>792</v>
      </c>
      <c r="L43" s="172"/>
      <c r="M43" s="172"/>
      <c r="N43" s="172">
        <v>1457</v>
      </c>
      <c r="O43" s="172"/>
      <c r="P43" s="172"/>
      <c r="Q43" s="172"/>
      <c r="R43" s="172"/>
      <c r="S43" s="172"/>
      <c r="T43" s="172"/>
      <c r="U43" s="172"/>
      <c r="V43" s="172"/>
      <c r="W43" s="172"/>
      <c r="X43" s="172">
        <v>2183</v>
      </c>
      <c r="Y43" s="172"/>
      <c r="Z43" s="172"/>
      <c r="AA43" s="172">
        <v>1823</v>
      </c>
      <c r="AB43" s="172"/>
      <c r="AC43" s="172"/>
      <c r="AD43" s="172">
        <v>4908</v>
      </c>
      <c r="AE43" s="172"/>
      <c r="AF43" s="172"/>
      <c r="AG43" s="172">
        <v>693</v>
      </c>
      <c r="AH43" s="172"/>
      <c r="AI43" s="172"/>
      <c r="AJ43" s="173">
        <v>1602</v>
      </c>
      <c r="AK43" s="173"/>
      <c r="AL43" s="173"/>
      <c r="AM43" s="173"/>
      <c r="AN43" s="173"/>
      <c r="AO43" s="173"/>
      <c r="AP43" s="173"/>
      <c r="AQ43" s="173"/>
      <c r="AR43" s="173"/>
      <c r="AS43" s="173"/>
      <c r="AT43" s="173">
        <v>535</v>
      </c>
      <c r="AU43" s="173"/>
      <c r="AV43" s="173"/>
      <c r="AW43" s="172">
        <v>33037</v>
      </c>
      <c r="AX43" s="172"/>
      <c r="AY43" s="172"/>
      <c r="AZ43" s="172">
        <v>39030</v>
      </c>
      <c r="BA43" s="172"/>
      <c r="BB43" s="172"/>
      <c r="BC43" s="173">
        <v>10700</v>
      </c>
      <c r="BD43" s="173"/>
      <c r="BE43" s="173"/>
      <c r="BF43" s="66"/>
      <c r="BG43" s="172">
        <v>39030</v>
      </c>
      <c r="BH43" s="172"/>
      <c r="BI43" s="172"/>
      <c r="BJ43" s="173">
        <v>10700</v>
      </c>
      <c r="BK43" s="173"/>
      <c r="BL43" s="173"/>
      <c r="BM43" s="66"/>
      <c r="BN43" s="172">
        <v>39030</v>
      </c>
      <c r="BO43" s="172"/>
      <c r="BP43" s="172"/>
      <c r="BQ43" s="173">
        <v>10700</v>
      </c>
      <c r="BR43" s="173"/>
      <c r="BS43" s="173"/>
      <c r="BT43" s="66"/>
      <c r="BU43" s="172">
        <v>39030</v>
      </c>
      <c r="BV43" s="172"/>
      <c r="BW43" s="172"/>
      <c r="BX43" s="173">
        <v>10700</v>
      </c>
      <c r="BY43" s="173"/>
      <c r="BZ43" s="173"/>
      <c r="CA43" s="173">
        <v>1225</v>
      </c>
      <c r="CB43" s="173"/>
    </row>
    <row r="44" spans="1:80" ht="18" hidden="1" customHeight="1" x14ac:dyDescent="0.15">
      <c r="A44" s="169" t="str">
        <f>A8</f>
        <v>平成25年</v>
      </c>
      <c r="B44" s="170"/>
      <c r="C44" s="170"/>
      <c r="D44" s="171"/>
      <c r="E44" s="202">
        <f>SUM(H44:CB44)</f>
        <v>229048</v>
      </c>
      <c r="F44" s="202"/>
      <c r="G44" s="202"/>
      <c r="H44" s="202">
        <v>339</v>
      </c>
      <c r="I44" s="202"/>
      <c r="J44" s="202"/>
      <c r="K44" s="202">
        <v>1103</v>
      </c>
      <c r="L44" s="202"/>
      <c r="M44" s="202"/>
      <c r="N44" s="202">
        <v>1697</v>
      </c>
      <c r="O44" s="202"/>
      <c r="P44" s="202"/>
      <c r="Q44" s="202"/>
      <c r="R44" s="202"/>
      <c r="S44" s="202"/>
      <c r="T44" s="202"/>
      <c r="U44" s="202"/>
      <c r="V44" s="202"/>
      <c r="W44" s="202"/>
      <c r="X44" s="202">
        <v>2135</v>
      </c>
      <c r="Y44" s="202"/>
      <c r="Z44" s="202"/>
      <c r="AA44" s="202">
        <v>2117</v>
      </c>
      <c r="AB44" s="202"/>
      <c r="AC44" s="202"/>
      <c r="AD44" s="202">
        <v>4614</v>
      </c>
      <c r="AE44" s="202"/>
      <c r="AF44" s="202"/>
      <c r="AG44" s="202">
        <v>1026</v>
      </c>
      <c r="AH44" s="202"/>
      <c r="AI44" s="202"/>
      <c r="AJ44" s="202">
        <v>1403</v>
      </c>
      <c r="AK44" s="202"/>
      <c r="AL44" s="202"/>
      <c r="AM44" s="202"/>
      <c r="AN44" s="202"/>
      <c r="AO44" s="202"/>
      <c r="AP44" s="202"/>
      <c r="AQ44" s="202"/>
      <c r="AR44" s="202"/>
      <c r="AS44" s="202"/>
      <c r="AT44" s="202">
        <v>426</v>
      </c>
      <c r="AU44" s="202"/>
      <c r="AV44" s="202"/>
      <c r="AW44" s="202">
        <v>35206</v>
      </c>
      <c r="AX44" s="202"/>
      <c r="AY44" s="202"/>
      <c r="AZ44" s="202">
        <v>34488</v>
      </c>
      <c r="BA44" s="202"/>
      <c r="BB44" s="202"/>
      <c r="BC44" s="202">
        <v>10054</v>
      </c>
      <c r="BD44" s="202"/>
      <c r="BE44" s="202"/>
      <c r="BF44" s="77"/>
      <c r="BG44" s="202">
        <v>34488</v>
      </c>
      <c r="BH44" s="202"/>
      <c r="BI44" s="202"/>
      <c r="BJ44" s="202">
        <v>10054</v>
      </c>
      <c r="BK44" s="202"/>
      <c r="BL44" s="202"/>
      <c r="BM44" s="77"/>
      <c r="BN44" s="202">
        <v>34488</v>
      </c>
      <c r="BO44" s="202"/>
      <c r="BP44" s="202"/>
      <c r="BQ44" s="202">
        <v>10054</v>
      </c>
      <c r="BR44" s="202"/>
      <c r="BS44" s="202"/>
      <c r="BT44" s="77"/>
      <c r="BU44" s="202">
        <v>34488</v>
      </c>
      <c r="BV44" s="202"/>
      <c r="BW44" s="202"/>
      <c r="BX44" s="202">
        <v>10054</v>
      </c>
      <c r="BY44" s="202"/>
      <c r="BZ44" s="202"/>
      <c r="CA44" s="202">
        <v>814</v>
      </c>
      <c r="CB44" s="202"/>
    </row>
    <row r="45" spans="1:80" ht="18" hidden="1" customHeight="1" x14ac:dyDescent="0.15">
      <c r="A45" s="169" t="str">
        <f>A9</f>
        <v>平成26年</v>
      </c>
      <c r="B45" s="170"/>
      <c r="C45" s="170"/>
      <c r="D45" s="171"/>
      <c r="E45" s="202">
        <f>SUM(H45:CB45)</f>
        <v>239779</v>
      </c>
      <c r="F45" s="202"/>
      <c r="G45" s="202"/>
      <c r="H45" s="202">
        <v>408</v>
      </c>
      <c r="I45" s="202"/>
      <c r="J45" s="202"/>
      <c r="K45" s="202">
        <v>1034</v>
      </c>
      <c r="L45" s="202"/>
      <c r="M45" s="202"/>
      <c r="N45" s="202">
        <v>1879</v>
      </c>
      <c r="O45" s="202"/>
      <c r="P45" s="202"/>
      <c r="Q45" s="202"/>
      <c r="R45" s="202"/>
      <c r="S45" s="202"/>
      <c r="T45" s="202"/>
      <c r="U45" s="202"/>
      <c r="V45" s="202"/>
      <c r="W45" s="202"/>
      <c r="X45" s="202">
        <v>2074</v>
      </c>
      <c r="Y45" s="202"/>
      <c r="Z45" s="202"/>
      <c r="AA45" s="202">
        <v>1937</v>
      </c>
      <c r="AB45" s="202"/>
      <c r="AC45" s="202"/>
      <c r="AD45" s="202">
        <v>4604</v>
      </c>
      <c r="AE45" s="202"/>
      <c r="AF45" s="202"/>
      <c r="AG45" s="202">
        <v>1204</v>
      </c>
      <c r="AH45" s="202"/>
      <c r="AI45" s="202"/>
      <c r="AJ45" s="202">
        <v>1732</v>
      </c>
      <c r="AK45" s="202"/>
      <c r="AL45" s="202"/>
      <c r="AM45" s="202"/>
      <c r="AN45" s="202"/>
      <c r="AO45" s="202"/>
      <c r="AP45" s="202"/>
      <c r="AQ45" s="202"/>
      <c r="AR45" s="202"/>
      <c r="AS45" s="202"/>
      <c r="AT45" s="202">
        <v>446</v>
      </c>
      <c r="AU45" s="202"/>
      <c r="AV45" s="202"/>
      <c r="AW45" s="202">
        <v>34610</v>
      </c>
      <c r="AX45" s="202"/>
      <c r="AY45" s="202"/>
      <c r="AZ45" s="202">
        <v>36763</v>
      </c>
      <c r="BA45" s="202"/>
      <c r="BB45" s="202"/>
      <c r="BC45" s="202">
        <v>10506</v>
      </c>
      <c r="BD45" s="202"/>
      <c r="BE45" s="202"/>
      <c r="BF45" s="77"/>
      <c r="BG45" s="202">
        <v>36763</v>
      </c>
      <c r="BH45" s="202"/>
      <c r="BI45" s="202"/>
      <c r="BJ45" s="202">
        <v>10506</v>
      </c>
      <c r="BK45" s="202"/>
      <c r="BL45" s="202"/>
      <c r="BM45" s="77"/>
      <c r="BN45" s="202">
        <v>36763</v>
      </c>
      <c r="BO45" s="202"/>
      <c r="BP45" s="202"/>
      <c r="BQ45" s="202">
        <v>10506</v>
      </c>
      <c r="BR45" s="202"/>
      <c r="BS45" s="202"/>
      <c r="BT45" s="77"/>
      <c r="BU45" s="202">
        <v>36763</v>
      </c>
      <c r="BV45" s="202"/>
      <c r="BW45" s="202"/>
      <c r="BX45" s="202">
        <v>10506</v>
      </c>
      <c r="BY45" s="202"/>
      <c r="BZ45" s="202"/>
      <c r="CA45" s="202">
        <v>775</v>
      </c>
      <c r="CB45" s="202"/>
    </row>
    <row r="46" spans="1:80" ht="33" hidden="1" customHeight="1" x14ac:dyDescent="0.15">
      <c r="A46" s="169" t="str">
        <f>A10</f>
        <v>平成27年</v>
      </c>
      <c r="B46" s="170"/>
      <c r="C46" s="170"/>
      <c r="D46" s="171"/>
      <c r="E46" s="202">
        <v>95962</v>
      </c>
      <c r="F46" s="202"/>
      <c r="G46" s="202"/>
      <c r="H46" s="202">
        <v>293</v>
      </c>
      <c r="I46" s="202"/>
      <c r="J46" s="202"/>
      <c r="K46" s="202">
        <v>1230</v>
      </c>
      <c r="L46" s="202"/>
      <c r="M46" s="202"/>
      <c r="N46" s="202">
        <v>1686</v>
      </c>
      <c r="O46" s="202"/>
      <c r="P46" s="202"/>
      <c r="Q46" s="202"/>
      <c r="R46" s="202"/>
      <c r="S46" s="202"/>
      <c r="T46" s="202"/>
      <c r="U46" s="202"/>
      <c r="V46" s="202"/>
      <c r="W46" s="202"/>
      <c r="X46" s="202">
        <v>1846</v>
      </c>
      <c r="Y46" s="202"/>
      <c r="Z46" s="202"/>
      <c r="AA46" s="202">
        <v>1811</v>
      </c>
      <c r="AB46" s="202"/>
      <c r="AC46" s="202"/>
      <c r="AD46" s="202">
        <v>4599</v>
      </c>
      <c r="AE46" s="202"/>
      <c r="AF46" s="202"/>
      <c r="AG46" s="202">
        <v>1139</v>
      </c>
      <c r="AH46" s="202"/>
      <c r="AI46" s="202"/>
      <c r="AJ46" s="202">
        <v>1454</v>
      </c>
      <c r="AK46" s="202"/>
      <c r="AL46" s="202"/>
      <c r="AM46" s="202"/>
      <c r="AN46" s="202"/>
      <c r="AO46" s="202"/>
      <c r="AP46" s="202"/>
      <c r="AQ46" s="202"/>
      <c r="AR46" s="202"/>
      <c r="AS46" s="202"/>
      <c r="AT46" s="202">
        <v>364</v>
      </c>
      <c r="AU46" s="202"/>
      <c r="AV46" s="202"/>
      <c r="AW46" s="202">
        <v>34118</v>
      </c>
      <c r="AX46" s="202"/>
      <c r="AY46" s="202"/>
      <c r="AZ46" s="202">
        <v>36657</v>
      </c>
      <c r="BA46" s="202"/>
      <c r="BB46" s="202"/>
      <c r="BC46" s="202">
        <v>10172</v>
      </c>
      <c r="BD46" s="202"/>
      <c r="BE46" s="202"/>
      <c r="BF46" s="77"/>
      <c r="BG46" s="202">
        <v>36657</v>
      </c>
      <c r="BH46" s="202"/>
      <c r="BI46" s="202"/>
      <c r="BJ46" s="202">
        <v>10172</v>
      </c>
      <c r="BK46" s="202"/>
      <c r="BL46" s="202"/>
      <c r="BM46" s="77"/>
      <c r="BN46" s="202">
        <v>36657</v>
      </c>
      <c r="BO46" s="202"/>
      <c r="BP46" s="202"/>
      <c r="BQ46" s="202">
        <v>10172</v>
      </c>
      <c r="BR46" s="202"/>
      <c r="BS46" s="202"/>
      <c r="BT46" s="77"/>
      <c r="BU46" s="202">
        <v>36657</v>
      </c>
      <c r="BV46" s="202"/>
      <c r="BW46" s="202"/>
      <c r="BX46" s="202">
        <v>10172</v>
      </c>
      <c r="BY46" s="202"/>
      <c r="BZ46" s="202"/>
      <c r="CA46" s="202">
        <v>593</v>
      </c>
      <c r="CB46" s="202"/>
    </row>
    <row r="47" spans="1:80" ht="33" hidden="1" customHeight="1" x14ac:dyDescent="0.15">
      <c r="A47" s="169" t="s">
        <v>107</v>
      </c>
      <c r="B47" s="170"/>
      <c r="C47" s="170"/>
      <c r="D47" s="171"/>
      <c r="E47" s="202">
        <f>SUM(H47:CB47)</f>
        <v>238286</v>
      </c>
      <c r="F47" s="202"/>
      <c r="G47" s="202"/>
      <c r="H47" s="202">
        <v>331</v>
      </c>
      <c r="I47" s="202"/>
      <c r="J47" s="202"/>
      <c r="K47" s="202">
        <v>1347</v>
      </c>
      <c r="L47" s="202"/>
      <c r="M47" s="202"/>
      <c r="N47" s="202">
        <v>1518</v>
      </c>
      <c r="O47" s="202"/>
      <c r="P47" s="202"/>
      <c r="Q47" s="202"/>
      <c r="R47" s="202"/>
      <c r="S47" s="202"/>
      <c r="T47" s="202"/>
      <c r="U47" s="202"/>
      <c r="V47" s="202"/>
      <c r="W47" s="202"/>
      <c r="X47" s="202">
        <v>1987</v>
      </c>
      <c r="Y47" s="202"/>
      <c r="Z47" s="202"/>
      <c r="AA47" s="202">
        <v>1875</v>
      </c>
      <c r="AB47" s="202"/>
      <c r="AC47" s="202"/>
      <c r="AD47" s="202">
        <v>4215</v>
      </c>
      <c r="AE47" s="202"/>
      <c r="AF47" s="202"/>
      <c r="AG47" s="202">
        <v>1243</v>
      </c>
      <c r="AH47" s="202"/>
      <c r="AI47" s="202"/>
      <c r="AJ47" s="202">
        <v>1461</v>
      </c>
      <c r="AK47" s="202"/>
      <c r="AL47" s="202"/>
      <c r="AM47" s="202"/>
      <c r="AN47" s="202"/>
      <c r="AO47" s="202"/>
      <c r="AP47" s="202"/>
      <c r="AQ47" s="202"/>
      <c r="AR47" s="202"/>
      <c r="AS47" s="202"/>
      <c r="AT47" s="202">
        <v>457</v>
      </c>
      <c r="AU47" s="202"/>
      <c r="AV47" s="202"/>
      <c r="AW47" s="202">
        <v>36354</v>
      </c>
      <c r="AX47" s="202"/>
      <c r="AY47" s="202"/>
      <c r="AZ47" s="202">
        <v>35834</v>
      </c>
      <c r="BA47" s="202"/>
      <c r="BB47" s="202"/>
      <c r="BC47" s="202">
        <v>10938</v>
      </c>
      <c r="BD47" s="202"/>
      <c r="BE47" s="202"/>
      <c r="BF47" s="77"/>
      <c r="BG47" s="202">
        <v>35834</v>
      </c>
      <c r="BH47" s="202"/>
      <c r="BI47" s="202"/>
      <c r="BJ47" s="202">
        <v>10938</v>
      </c>
      <c r="BK47" s="202"/>
      <c r="BL47" s="202"/>
      <c r="BM47" s="77"/>
      <c r="BN47" s="202">
        <v>35834</v>
      </c>
      <c r="BO47" s="202"/>
      <c r="BP47" s="202"/>
      <c r="BQ47" s="202">
        <v>10938</v>
      </c>
      <c r="BR47" s="202"/>
      <c r="BS47" s="202"/>
      <c r="BT47" s="77"/>
      <c r="BU47" s="202">
        <v>35834</v>
      </c>
      <c r="BV47" s="202"/>
      <c r="BW47" s="202"/>
      <c r="BX47" s="202">
        <v>10938</v>
      </c>
      <c r="BY47" s="202"/>
      <c r="BZ47" s="202"/>
      <c r="CA47" s="202">
        <v>410</v>
      </c>
      <c r="CB47" s="202"/>
    </row>
    <row r="48" spans="1:80" ht="33" hidden="1" customHeight="1" x14ac:dyDescent="0.15">
      <c r="A48" s="169" t="s">
        <v>108</v>
      </c>
      <c r="B48" s="170"/>
      <c r="C48" s="170"/>
      <c r="D48" s="171"/>
      <c r="E48" s="202">
        <f>SUM(H48:CB48)</f>
        <v>207157</v>
      </c>
      <c r="F48" s="202"/>
      <c r="G48" s="202"/>
      <c r="H48" s="202">
        <v>281</v>
      </c>
      <c r="I48" s="202"/>
      <c r="J48" s="202"/>
      <c r="K48" s="202">
        <v>1238</v>
      </c>
      <c r="L48" s="202"/>
      <c r="M48" s="202"/>
      <c r="N48" s="202">
        <v>1284</v>
      </c>
      <c r="O48" s="202"/>
      <c r="P48" s="202"/>
      <c r="Q48" s="202"/>
      <c r="R48" s="202"/>
      <c r="S48" s="202"/>
      <c r="T48" s="202"/>
      <c r="U48" s="202"/>
      <c r="V48" s="202"/>
      <c r="W48" s="202"/>
      <c r="X48" s="202">
        <v>1778</v>
      </c>
      <c r="Y48" s="202"/>
      <c r="Z48" s="202"/>
      <c r="AA48" s="202">
        <v>1838</v>
      </c>
      <c r="AB48" s="202"/>
      <c r="AC48" s="202"/>
      <c r="AD48" s="202">
        <v>3935</v>
      </c>
      <c r="AE48" s="202"/>
      <c r="AF48" s="202"/>
      <c r="AG48" s="202">
        <v>1130</v>
      </c>
      <c r="AH48" s="202"/>
      <c r="AI48" s="202"/>
      <c r="AJ48" s="202">
        <v>1423</v>
      </c>
      <c r="AK48" s="202"/>
      <c r="AL48" s="202"/>
      <c r="AM48" s="202"/>
      <c r="AN48" s="202"/>
      <c r="AO48" s="202"/>
      <c r="AP48" s="202"/>
      <c r="AQ48" s="202"/>
      <c r="AR48" s="202"/>
      <c r="AS48" s="202"/>
      <c r="AT48" s="202">
        <v>456</v>
      </c>
      <c r="AU48" s="202"/>
      <c r="AV48" s="202"/>
      <c r="AW48" s="202">
        <v>35446</v>
      </c>
      <c r="AX48" s="202"/>
      <c r="AY48" s="202"/>
      <c r="AZ48" s="202">
        <v>30292</v>
      </c>
      <c r="BA48" s="202"/>
      <c r="BB48" s="202"/>
      <c r="BC48" s="202">
        <v>9227</v>
      </c>
      <c r="BD48" s="202"/>
      <c r="BE48" s="202"/>
      <c r="BF48" s="77"/>
      <c r="BG48" s="202">
        <v>30292</v>
      </c>
      <c r="BH48" s="202"/>
      <c r="BI48" s="202"/>
      <c r="BJ48" s="202">
        <v>9227</v>
      </c>
      <c r="BK48" s="202"/>
      <c r="BL48" s="202"/>
      <c r="BM48" s="77"/>
      <c r="BN48" s="202">
        <v>30292</v>
      </c>
      <c r="BO48" s="202"/>
      <c r="BP48" s="202"/>
      <c r="BQ48" s="202">
        <v>9227</v>
      </c>
      <c r="BR48" s="202"/>
      <c r="BS48" s="202"/>
      <c r="BT48" s="77"/>
      <c r="BU48" s="202">
        <v>30292</v>
      </c>
      <c r="BV48" s="202"/>
      <c r="BW48" s="202"/>
      <c r="BX48" s="202">
        <v>9227</v>
      </c>
      <c r="BY48" s="202"/>
      <c r="BZ48" s="202"/>
      <c r="CA48" s="202">
        <v>272</v>
      </c>
      <c r="CB48" s="202"/>
    </row>
    <row r="49" spans="1:80" ht="33" hidden="1" customHeight="1" x14ac:dyDescent="0.15">
      <c r="A49" s="169" t="s">
        <v>109</v>
      </c>
      <c r="B49" s="170"/>
      <c r="C49" s="170"/>
      <c r="D49" s="171"/>
      <c r="E49" s="202">
        <f>SUM(H49:CB49)</f>
        <v>190354</v>
      </c>
      <c r="F49" s="202"/>
      <c r="G49" s="202"/>
      <c r="H49" s="202">
        <v>238</v>
      </c>
      <c r="I49" s="202"/>
      <c r="J49" s="202"/>
      <c r="K49" s="202">
        <v>1193</v>
      </c>
      <c r="L49" s="202"/>
      <c r="M49" s="202"/>
      <c r="N49" s="202">
        <v>1153</v>
      </c>
      <c r="O49" s="202"/>
      <c r="P49" s="202"/>
      <c r="Q49" s="202"/>
      <c r="R49" s="202"/>
      <c r="S49" s="202"/>
      <c r="T49" s="202"/>
      <c r="U49" s="202"/>
      <c r="V49" s="202"/>
      <c r="W49" s="202"/>
      <c r="X49" s="202">
        <v>1426</v>
      </c>
      <c r="Y49" s="202"/>
      <c r="Z49" s="202"/>
      <c r="AA49" s="202">
        <v>1675</v>
      </c>
      <c r="AB49" s="202"/>
      <c r="AC49" s="202"/>
      <c r="AD49" s="202">
        <v>3303</v>
      </c>
      <c r="AE49" s="202"/>
      <c r="AF49" s="202"/>
      <c r="AG49" s="202">
        <v>899</v>
      </c>
      <c r="AH49" s="202"/>
      <c r="AI49" s="202"/>
      <c r="AJ49" s="202">
        <v>1137</v>
      </c>
      <c r="AK49" s="202"/>
      <c r="AL49" s="202"/>
      <c r="AM49" s="202"/>
      <c r="AN49" s="202"/>
      <c r="AO49" s="202"/>
      <c r="AP49" s="202"/>
      <c r="AQ49" s="202"/>
      <c r="AR49" s="202"/>
      <c r="AS49" s="202"/>
      <c r="AT49" s="202">
        <v>380</v>
      </c>
      <c r="AU49" s="202"/>
      <c r="AV49" s="202"/>
      <c r="AW49" s="202">
        <v>34030</v>
      </c>
      <c r="AX49" s="202"/>
      <c r="AY49" s="202"/>
      <c r="AZ49" s="202">
        <v>27765</v>
      </c>
      <c r="BA49" s="202"/>
      <c r="BB49" s="202"/>
      <c r="BC49" s="202">
        <v>8417</v>
      </c>
      <c r="BD49" s="202"/>
      <c r="BE49" s="202"/>
      <c r="BF49" s="77"/>
      <c r="BG49" s="202">
        <v>27765</v>
      </c>
      <c r="BH49" s="202"/>
      <c r="BI49" s="202"/>
      <c r="BJ49" s="202">
        <v>8417</v>
      </c>
      <c r="BK49" s="202"/>
      <c r="BL49" s="202"/>
      <c r="BM49" s="77"/>
      <c r="BN49" s="202">
        <v>27765</v>
      </c>
      <c r="BO49" s="202"/>
      <c r="BP49" s="202"/>
      <c r="BQ49" s="202">
        <v>8417</v>
      </c>
      <c r="BR49" s="202"/>
      <c r="BS49" s="202"/>
      <c r="BT49" s="77"/>
      <c r="BU49" s="202">
        <v>27765</v>
      </c>
      <c r="BV49" s="202"/>
      <c r="BW49" s="202"/>
      <c r="BX49" s="202">
        <v>8417</v>
      </c>
      <c r="BY49" s="202"/>
      <c r="BZ49" s="202"/>
      <c r="CA49" s="202">
        <v>192</v>
      </c>
      <c r="CB49" s="202"/>
    </row>
    <row r="50" spans="1:80" ht="33" hidden="1" customHeight="1" x14ac:dyDescent="0.15">
      <c r="A50" s="169" t="s">
        <v>110</v>
      </c>
      <c r="B50" s="170"/>
      <c r="C50" s="170"/>
      <c r="D50" s="171"/>
      <c r="E50" s="202">
        <f>SUM(H50:CB50)</f>
        <v>172797</v>
      </c>
      <c r="F50" s="202"/>
      <c r="G50" s="202"/>
      <c r="H50" s="202">
        <v>189</v>
      </c>
      <c r="I50" s="202"/>
      <c r="J50" s="202"/>
      <c r="K50" s="202">
        <v>981</v>
      </c>
      <c r="L50" s="202"/>
      <c r="M50" s="202"/>
      <c r="N50" s="202">
        <v>908</v>
      </c>
      <c r="O50" s="202"/>
      <c r="P50" s="202"/>
      <c r="Q50" s="202"/>
      <c r="R50" s="202"/>
      <c r="S50" s="202"/>
      <c r="T50" s="202"/>
      <c r="U50" s="202"/>
      <c r="V50" s="202"/>
      <c r="W50" s="202"/>
      <c r="X50" s="202">
        <v>1717</v>
      </c>
      <c r="Y50" s="202"/>
      <c r="Z50" s="202"/>
      <c r="AA50" s="202">
        <v>1615</v>
      </c>
      <c r="AB50" s="202"/>
      <c r="AC50" s="202"/>
      <c r="AD50" s="202">
        <v>2889</v>
      </c>
      <c r="AE50" s="202"/>
      <c r="AF50" s="202"/>
      <c r="AG50" s="202">
        <v>863</v>
      </c>
      <c r="AH50" s="202"/>
      <c r="AI50" s="202"/>
      <c r="AJ50" s="202">
        <v>1027</v>
      </c>
      <c r="AK50" s="202"/>
      <c r="AL50" s="202"/>
      <c r="AM50" s="202"/>
      <c r="AN50" s="202"/>
      <c r="AO50" s="202"/>
      <c r="AP50" s="202"/>
      <c r="AQ50" s="202"/>
      <c r="AR50" s="202"/>
      <c r="AS50" s="202"/>
      <c r="AT50" s="202">
        <v>220</v>
      </c>
      <c r="AU50" s="202"/>
      <c r="AV50" s="202"/>
      <c r="AW50" s="202">
        <v>34352</v>
      </c>
      <c r="AX50" s="202"/>
      <c r="AY50" s="202"/>
      <c r="AZ50" s="202">
        <v>24783</v>
      </c>
      <c r="BA50" s="202"/>
      <c r="BB50" s="202"/>
      <c r="BC50" s="202">
        <v>7168</v>
      </c>
      <c r="BD50" s="202"/>
      <c r="BE50" s="202"/>
      <c r="BF50" s="77"/>
      <c r="BG50" s="202">
        <v>24783</v>
      </c>
      <c r="BH50" s="202"/>
      <c r="BI50" s="202"/>
      <c r="BJ50" s="202">
        <v>7168</v>
      </c>
      <c r="BK50" s="202"/>
      <c r="BL50" s="202"/>
      <c r="BM50" s="77"/>
      <c r="BN50" s="202">
        <v>24783</v>
      </c>
      <c r="BO50" s="202"/>
      <c r="BP50" s="202"/>
      <c r="BQ50" s="202">
        <v>7168</v>
      </c>
      <c r="BR50" s="202"/>
      <c r="BS50" s="202"/>
      <c r="BT50" s="77"/>
      <c r="BU50" s="202">
        <v>24783</v>
      </c>
      <c r="BV50" s="202"/>
      <c r="BW50" s="202"/>
      <c r="BX50" s="202">
        <v>7168</v>
      </c>
      <c r="BY50" s="202"/>
      <c r="BZ50" s="202"/>
      <c r="CA50" s="202">
        <v>232</v>
      </c>
      <c r="CB50" s="202"/>
    </row>
    <row r="51" spans="1:80" ht="20.100000000000001" hidden="1" customHeight="1" x14ac:dyDescent="0.15">
      <c r="A51" s="176"/>
      <c r="B51" s="194"/>
      <c r="C51" s="194"/>
      <c r="D51" s="195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69"/>
      <c r="AB51" s="69"/>
      <c r="AC51" s="6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79"/>
      <c r="BO51" s="179"/>
      <c r="BP51" s="179"/>
      <c r="BQ51" s="179"/>
      <c r="BR51" s="179"/>
      <c r="BS51" s="179"/>
      <c r="BT51" s="179"/>
      <c r="BU51" s="179"/>
      <c r="BV51" s="179"/>
      <c r="BW51" s="179"/>
      <c r="BX51" s="179"/>
      <c r="BY51" s="179"/>
      <c r="BZ51" s="179"/>
      <c r="CA51" s="179"/>
      <c r="CB51" s="179"/>
    </row>
    <row r="52" spans="1:80" ht="20.100000000000001" hidden="1" customHeight="1" x14ac:dyDescent="0.15">
      <c r="A52" s="10" t="s">
        <v>111</v>
      </c>
      <c r="B52" s="72"/>
      <c r="C52" s="72"/>
      <c r="D52" s="72"/>
      <c r="E52" s="72"/>
      <c r="F52" s="72"/>
      <c r="G52" s="72"/>
      <c r="H52" s="72"/>
      <c r="I52" s="72"/>
      <c r="J52" s="72"/>
      <c r="K52" s="73"/>
      <c r="L52" s="72"/>
      <c r="M52" s="72"/>
      <c r="N52" s="73"/>
      <c r="O52" s="72"/>
      <c r="P52" s="72"/>
      <c r="Q52" s="73"/>
      <c r="R52" s="72"/>
      <c r="S52" s="72"/>
      <c r="T52" s="73"/>
      <c r="U52" s="72"/>
      <c r="V52" s="72"/>
      <c r="W52" s="72"/>
      <c r="X52" s="73"/>
      <c r="Y52" s="72"/>
      <c r="Z52" s="72"/>
      <c r="AA52" s="73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F52" s="72"/>
      <c r="BG52" s="72"/>
      <c r="BH52" s="72"/>
      <c r="BI52" s="72"/>
      <c r="BJ52" s="72"/>
      <c r="BK52" s="72"/>
      <c r="BM52" s="72"/>
      <c r="BN52" s="72"/>
      <c r="BO52" s="72"/>
      <c r="BP52" s="72"/>
      <c r="BQ52" s="72"/>
      <c r="BR52" s="72"/>
      <c r="BT52" s="72"/>
      <c r="BU52" s="72"/>
      <c r="BV52" s="72"/>
      <c r="BW52" s="72"/>
      <c r="BX52" s="72"/>
      <c r="BY52" s="72"/>
    </row>
    <row r="53" spans="1:80" ht="20.100000000000001" hidden="1" customHeight="1" x14ac:dyDescent="0.15">
      <c r="A53" s="10" t="s">
        <v>112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</row>
    <row r="54" spans="1:80" ht="14.25" hidden="1" thickBot="1" x14ac:dyDescent="0.2"/>
    <row r="55" spans="1:80" ht="33" customHeight="1" x14ac:dyDescent="0.15">
      <c r="A55" s="80" t="s">
        <v>113</v>
      </c>
      <c r="B55" s="81"/>
      <c r="C55" s="81"/>
      <c r="D55" s="81"/>
      <c r="E55" s="81"/>
      <c r="F55" s="81"/>
      <c r="G55" s="81"/>
      <c r="H55" s="81"/>
      <c r="I55" s="81" t="s">
        <v>114</v>
      </c>
      <c r="J55" s="81"/>
      <c r="K55" s="81"/>
      <c r="L55" s="81"/>
      <c r="M55" s="81"/>
      <c r="N55" s="81"/>
      <c r="O55" s="81"/>
      <c r="P55" s="81" t="s">
        <v>115</v>
      </c>
      <c r="Q55" s="81"/>
      <c r="R55" s="81"/>
      <c r="S55" s="81"/>
      <c r="T55" s="81"/>
      <c r="U55" s="81"/>
      <c r="V55" s="81"/>
      <c r="W55" s="84" t="s">
        <v>161</v>
      </c>
      <c r="X55" s="162"/>
      <c r="Y55" s="162"/>
      <c r="Z55" s="162"/>
      <c r="AA55" s="162"/>
      <c r="AB55" s="162"/>
      <c r="AC55" s="80"/>
      <c r="AD55" s="84" t="s">
        <v>162</v>
      </c>
      <c r="AE55" s="162"/>
      <c r="AF55" s="162"/>
      <c r="AG55" s="162"/>
      <c r="AH55" s="162"/>
      <c r="AI55" s="162"/>
      <c r="AJ55" s="80"/>
      <c r="AK55" s="84" t="s">
        <v>163</v>
      </c>
      <c r="AL55" s="162"/>
      <c r="AM55" s="162"/>
      <c r="AN55" s="162"/>
      <c r="AO55" s="162"/>
      <c r="AP55" s="162"/>
      <c r="AQ55" s="80"/>
      <c r="AR55" s="84" t="s">
        <v>164</v>
      </c>
      <c r="AS55" s="162"/>
      <c r="AT55" s="162"/>
      <c r="AU55" s="162"/>
      <c r="AV55" s="162"/>
      <c r="AW55" s="162"/>
      <c r="AX55" s="80"/>
      <c r="AY55" s="81" t="s">
        <v>165</v>
      </c>
      <c r="AZ55" s="81"/>
      <c r="BA55" s="81"/>
      <c r="BB55" s="81"/>
      <c r="BC55" s="81"/>
      <c r="BD55" s="81"/>
      <c r="BE55" s="84"/>
      <c r="BF55" s="81" t="s">
        <v>166</v>
      </c>
      <c r="BG55" s="81"/>
      <c r="BH55" s="81"/>
      <c r="BI55" s="81"/>
      <c r="BJ55" s="81"/>
      <c r="BK55" s="81"/>
      <c r="BL55" s="84"/>
      <c r="BM55" s="81" t="s">
        <v>167</v>
      </c>
      <c r="BN55" s="81"/>
      <c r="BO55" s="81"/>
      <c r="BP55" s="81"/>
      <c r="BQ55" s="81"/>
      <c r="BR55" s="81"/>
      <c r="BS55" s="84"/>
      <c r="BT55" s="81" t="s">
        <v>168</v>
      </c>
      <c r="BU55" s="81"/>
      <c r="BV55" s="81"/>
      <c r="BW55" s="81"/>
      <c r="BX55" s="81"/>
      <c r="BY55" s="81"/>
      <c r="BZ55" s="84"/>
    </row>
    <row r="56" spans="1:80" ht="33" customHeight="1" x14ac:dyDescent="0.15">
      <c r="A56" s="182" t="s">
        <v>124</v>
      </c>
      <c r="B56" s="182"/>
      <c r="C56" s="182"/>
      <c r="D56" s="182"/>
      <c r="E56" s="182"/>
      <c r="F56" s="182"/>
      <c r="G56" s="182"/>
      <c r="H56" s="183"/>
      <c r="I56" s="181">
        <f>SUM(I57:O69)</f>
        <v>95962</v>
      </c>
      <c r="J56" s="181"/>
      <c r="K56" s="181"/>
      <c r="L56" s="181"/>
      <c r="M56" s="181"/>
      <c r="N56" s="181"/>
      <c r="O56" s="181"/>
      <c r="P56" s="181">
        <f>SUM(P57:V69)</f>
        <v>97970</v>
      </c>
      <c r="Q56" s="181"/>
      <c r="R56" s="181"/>
      <c r="S56" s="181"/>
      <c r="T56" s="181"/>
      <c r="U56" s="181"/>
      <c r="V56" s="181"/>
      <c r="W56" s="181">
        <f>SUM(W57:AC69)</f>
        <v>88600</v>
      </c>
      <c r="X56" s="181"/>
      <c r="Y56" s="181"/>
      <c r="Z56" s="181"/>
      <c r="AA56" s="181"/>
      <c r="AB56" s="181"/>
      <c r="AC56" s="181"/>
      <c r="AD56" s="181">
        <f>SUM(AD57:AJ69)</f>
        <v>81808</v>
      </c>
      <c r="AE56" s="181"/>
      <c r="AF56" s="181"/>
      <c r="AG56" s="181"/>
      <c r="AH56" s="181"/>
      <c r="AI56" s="181"/>
      <c r="AJ56" s="181"/>
      <c r="AK56" s="181">
        <f>SUM(AK57:AQ69)</f>
        <v>76944</v>
      </c>
      <c r="AL56" s="181"/>
      <c r="AM56" s="181"/>
      <c r="AN56" s="181"/>
      <c r="AO56" s="181"/>
      <c r="AP56" s="181"/>
      <c r="AQ56" s="181"/>
      <c r="AR56" s="181">
        <f>SUM(AR57:AX69)</f>
        <v>67792</v>
      </c>
      <c r="AS56" s="181"/>
      <c r="AT56" s="181"/>
      <c r="AU56" s="181"/>
      <c r="AV56" s="181"/>
      <c r="AW56" s="181"/>
      <c r="AX56" s="181"/>
      <c r="AY56" s="181">
        <f>SUM(AY57:BE69)</f>
        <v>64278</v>
      </c>
      <c r="AZ56" s="181"/>
      <c r="BA56" s="181"/>
      <c r="BB56" s="181"/>
      <c r="BC56" s="181"/>
      <c r="BD56" s="181"/>
      <c r="BE56" s="181"/>
      <c r="BF56" s="181">
        <f>SUM(BF57:BL69)</f>
        <v>58514</v>
      </c>
      <c r="BG56" s="181"/>
      <c r="BH56" s="181"/>
      <c r="BI56" s="181"/>
      <c r="BJ56" s="181"/>
      <c r="BK56" s="181"/>
      <c r="BL56" s="181"/>
      <c r="BM56" s="181">
        <f>SUM(BM57:BS69)</f>
        <v>54378</v>
      </c>
      <c r="BN56" s="181"/>
      <c r="BO56" s="181"/>
      <c r="BP56" s="181"/>
      <c r="BQ56" s="181"/>
      <c r="BR56" s="181"/>
      <c r="BS56" s="181"/>
      <c r="BT56" s="181">
        <f t="shared" ref="BT56" si="0">SUM(BT57:BZ69)</f>
        <v>56443</v>
      </c>
      <c r="BU56" s="181"/>
      <c r="BV56" s="181"/>
      <c r="BW56" s="181"/>
      <c r="BX56" s="181"/>
      <c r="BY56" s="181"/>
      <c r="BZ56" s="181"/>
    </row>
    <row r="57" spans="1:80" ht="33" customHeight="1" x14ac:dyDescent="0.15">
      <c r="A57" s="109" t="s">
        <v>125</v>
      </c>
      <c r="B57" s="109"/>
      <c r="C57" s="109"/>
      <c r="D57" s="109"/>
      <c r="E57" s="109"/>
      <c r="F57" s="109"/>
      <c r="G57" s="109"/>
      <c r="H57" s="110"/>
      <c r="I57" s="181">
        <v>293</v>
      </c>
      <c r="J57" s="181"/>
      <c r="K57" s="181"/>
      <c r="L57" s="181"/>
      <c r="M57" s="181"/>
      <c r="N57" s="181"/>
      <c r="O57" s="181"/>
      <c r="P57" s="181">
        <v>331</v>
      </c>
      <c r="Q57" s="181"/>
      <c r="R57" s="181"/>
      <c r="S57" s="181"/>
      <c r="T57" s="181"/>
      <c r="U57" s="181"/>
      <c r="V57" s="181"/>
      <c r="W57" s="181">
        <v>281</v>
      </c>
      <c r="X57" s="181"/>
      <c r="Y57" s="181"/>
      <c r="Z57" s="181"/>
      <c r="AA57" s="181"/>
      <c r="AB57" s="181"/>
      <c r="AC57" s="181"/>
      <c r="AD57" s="181">
        <v>238</v>
      </c>
      <c r="AE57" s="181"/>
      <c r="AF57" s="181"/>
      <c r="AG57" s="181"/>
      <c r="AH57" s="181"/>
      <c r="AI57" s="181"/>
      <c r="AJ57" s="181"/>
      <c r="AK57" s="181">
        <v>189</v>
      </c>
      <c r="AL57" s="181"/>
      <c r="AM57" s="181"/>
      <c r="AN57" s="181"/>
      <c r="AO57" s="181"/>
      <c r="AP57" s="181"/>
      <c r="AQ57" s="181"/>
      <c r="AR57" s="181">
        <v>317</v>
      </c>
      <c r="AS57" s="181"/>
      <c r="AT57" s="181"/>
      <c r="AU57" s="181"/>
      <c r="AV57" s="181"/>
      <c r="AW57" s="181"/>
      <c r="AX57" s="181"/>
      <c r="AY57" s="181">
        <v>265</v>
      </c>
      <c r="AZ57" s="181"/>
      <c r="BA57" s="181"/>
      <c r="BB57" s="181"/>
      <c r="BC57" s="181"/>
      <c r="BD57" s="181"/>
      <c r="BE57" s="181"/>
      <c r="BF57" s="181">
        <v>193</v>
      </c>
      <c r="BG57" s="181"/>
      <c r="BH57" s="181"/>
      <c r="BI57" s="181"/>
      <c r="BJ57" s="181"/>
      <c r="BK57" s="181"/>
      <c r="BL57" s="181"/>
      <c r="BM57" s="181">
        <v>224</v>
      </c>
      <c r="BN57" s="181"/>
      <c r="BO57" s="181"/>
      <c r="BP57" s="181"/>
      <c r="BQ57" s="181"/>
      <c r="BR57" s="181"/>
      <c r="BS57" s="181"/>
      <c r="BT57" s="181">
        <v>231</v>
      </c>
      <c r="BU57" s="181"/>
      <c r="BV57" s="181"/>
      <c r="BW57" s="181"/>
      <c r="BX57" s="181"/>
      <c r="BY57" s="181"/>
      <c r="BZ57" s="181"/>
    </row>
    <row r="58" spans="1:80" ht="33" customHeight="1" x14ac:dyDescent="0.15">
      <c r="A58" s="109" t="s">
        <v>126</v>
      </c>
      <c r="B58" s="109"/>
      <c r="C58" s="109"/>
      <c r="D58" s="109"/>
      <c r="E58" s="109"/>
      <c r="F58" s="109"/>
      <c r="G58" s="109"/>
      <c r="H58" s="110"/>
      <c r="I58" s="181">
        <v>1230</v>
      </c>
      <c r="J58" s="181"/>
      <c r="K58" s="181"/>
      <c r="L58" s="181"/>
      <c r="M58" s="181"/>
      <c r="N58" s="181"/>
      <c r="O58" s="181"/>
      <c r="P58" s="181">
        <v>1347</v>
      </c>
      <c r="Q58" s="181"/>
      <c r="R58" s="181"/>
      <c r="S58" s="181"/>
      <c r="T58" s="181"/>
      <c r="U58" s="181"/>
      <c r="V58" s="181"/>
      <c r="W58" s="181">
        <v>1238</v>
      </c>
      <c r="X58" s="181"/>
      <c r="Y58" s="181"/>
      <c r="Z58" s="181"/>
      <c r="AA58" s="181"/>
      <c r="AB58" s="181"/>
      <c r="AC58" s="181"/>
      <c r="AD58" s="181">
        <v>1193</v>
      </c>
      <c r="AE58" s="181"/>
      <c r="AF58" s="181"/>
      <c r="AG58" s="181"/>
      <c r="AH58" s="181"/>
      <c r="AI58" s="181"/>
      <c r="AJ58" s="181"/>
      <c r="AK58" s="181">
        <v>981</v>
      </c>
      <c r="AL58" s="181"/>
      <c r="AM58" s="181"/>
      <c r="AN58" s="181"/>
      <c r="AO58" s="181"/>
      <c r="AP58" s="181"/>
      <c r="AQ58" s="181"/>
      <c r="AR58" s="181">
        <v>606</v>
      </c>
      <c r="AS58" s="181"/>
      <c r="AT58" s="181"/>
      <c r="AU58" s="181"/>
      <c r="AV58" s="181"/>
      <c r="AW58" s="181"/>
      <c r="AX58" s="181"/>
      <c r="AY58" s="181">
        <v>636</v>
      </c>
      <c r="AZ58" s="181"/>
      <c r="BA58" s="181"/>
      <c r="BB58" s="181"/>
      <c r="BC58" s="181"/>
      <c r="BD58" s="181"/>
      <c r="BE58" s="181"/>
      <c r="BF58" s="181">
        <v>616</v>
      </c>
      <c r="BG58" s="181"/>
      <c r="BH58" s="181"/>
      <c r="BI58" s="181"/>
      <c r="BJ58" s="181"/>
      <c r="BK58" s="181"/>
      <c r="BL58" s="181"/>
      <c r="BM58" s="181">
        <v>613</v>
      </c>
      <c r="BN58" s="181"/>
      <c r="BO58" s="181"/>
      <c r="BP58" s="181"/>
      <c r="BQ58" s="181"/>
      <c r="BR58" s="181"/>
      <c r="BS58" s="181"/>
      <c r="BT58" s="181">
        <v>628</v>
      </c>
      <c r="BU58" s="181"/>
      <c r="BV58" s="181"/>
      <c r="BW58" s="181"/>
      <c r="BX58" s="181"/>
      <c r="BY58" s="181"/>
      <c r="BZ58" s="181"/>
    </row>
    <row r="59" spans="1:80" ht="33" customHeight="1" x14ac:dyDescent="0.15">
      <c r="A59" s="109" t="s">
        <v>127</v>
      </c>
      <c r="B59" s="109"/>
      <c r="C59" s="109"/>
      <c r="D59" s="109"/>
      <c r="E59" s="109"/>
      <c r="F59" s="109"/>
      <c r="G59" s="109"/>
      <c r="H59" s="110"/>
      <c r="I59" s="181">
        <v>1686</v>
      </c>
      <c r="J59" s="181"/>
      <c r="K59" s="181"/>
      <c r="L59" s="181"/>
      <c r="M59" s="181"/>
      <c r="N59" s="181"/>
      <c r="O59" s="181"/>
      <c r="P59" s="181">
        <v>1518</v>
      </c>
      <c r="Q59" s="181"/>
      <c r="R59" s="181"/>
      <c r="S59" s="181"/>
      <c r="T59" s="181"/>
      <c r="U59" s="181"/>
      <c r="V59" s="181"/>
      <c r="W59" s="181">
        <v>1284</v>
      </c>
      <c r="X59" s="181"/>
      <c r="Y59" s="181"/>
      <c r="Z59" s="181"/>
      <c r="AA59" s="181"/>
      <c r="AB59" s="181"/>
      <c r="AC59" s="181"/>
      <c r="AD59" s="181">
        <v>1153</v>
      </c>
      <c r="AE59" s="181"/>
      <c r="AF59" s="181"/>
      <c r="AG59" s="181"/>
      <c r="AH59" s="181"/>
      <c r="AI59" s="181"/>
      <c r="AJ59" s="181"/>
      <c r="AK59" s="181">
        <v>908</v>
      </c>
      <c r="AL59" s="181"/>
      <c r="AM59" s="181"/>
      <c r="AN59" s="181"/>
      <c r="AO59" s="181"/>
      <c r="AP59" s="181"/>
      <c r="AQ59" s="181"/>
      <c r="AR59" s="181">
        <v>737</v>
      </c>
      <c r="AS59" s="181"/>
      <c r="AT59" s="181"/>
      <c r="AU59" s="181"/>
      <c r="AV59" s="181"/>
      <c r="AW59" s="181"/>
      <c r="AX59" s="181"/>
      <c r="AY59" s="181">
        <v>759</v>
      </c>
      <c r="AZ59" s="181"/>
      <c r="BA59" s="181"/>
      <c r="BB59" s="181"/>
      <c r="BC59" s="181"/>
      <c r="BD59" s="181"/>
      <c r="BE59" s="181"/>
      <c r="BF59" s="181">
        <v>901</v>
      </c>
      <c r="BG59" s="181"/>
      <c r="BH59" s="181"/>
      <c r="BI59" s="181"/>
      <c r="BJ59" s="181"/>
      <c r="BK59" s="181"/>
      <c r="BL59" s="181"/>
      <c r="BM59" s="181">
        <v>888</v>
      </c>
      <c r="BN59" s="181"/>
      <c r="BO59" s="181"/>
      <c r="BP59" s="181"/>
      <c r="BQ59" s="181"/>
      <c r="BR59" s="181"/>
      <c r="BS59" s="181"/>
      <c r="BT59" s="181">
        <v>848</v>
      </c>
      <c r="BU59" s="181"/>
      <c r="BV59" s="181"/>
      <c r="BW59" s="181"/>
      <c r="BX59" s="181"/>
      <c r="BY59" s="181"/>
      <c r="BZ59" s="181"/>
    </row>
    <row r="60" spans="1:80" ht="33" customHeight="1" x14ac:dyDescent="0.15">
      <c r="A60" s="109" t="s">
        <v>128</v>
      </c>
      <c r="B60" s="109"/>
      <c r="C60" s="109"/>
      <c r="D60" s="109"/>
      <c r="E60" s="109"/>
      <c r="F60" s="109"/>
      <c r="G60" s="109"/>
      <c r="H60" s="110"/>
      <c r="I60" s="181">
        <v>1846</v>
      </c>
      <c r="J60" s="181"/>
      <c r="K60" s="181"/>
      <c r="L60" s="181"/>
      <c r="M60" s="181"/>
      <c r="N60" s="181"/>
      <c r="O60" s="181"/>
      <c r="P60" s="181">
        <v>1987</v>
      </c>
      <c r="Q60" s="181"/>
      <c r="R60" s="181"/>
      <c r="S60" s="181"/>
      <c r="T60" s="181"/>
      <c r="U60" s="181"/>
      <c r="V60" s="181"/>
      <c r="W60" s="181">
        <v>1778</v>
      </c>
      <c r="X60" s="181"/>
      <c r="Y60" s="181"/>
      <c r="Z60" s="181"/>
      <c r="AA60" s="181"/>
      <c r="AB60" s="181"/>
      <c r="AC60" s="181"/>
      <c r="AD60" s="181">
        <v>1426</v>
      </c>
      <c r="AE60" s="181"/>
      <c r="AF60" s="181"/>
      <c r="AG60" s="181"/>
      <c r="AH60" s="181"/>
      <c r="AI60" s="181"/>
      <c r="AJ60" s="181"/>
      <c r="AK60" s="181">
        <v>1717</v>
      </c>
      <c r="AL60" s="181"/>
      <c r="AM60" s="181"/>
      <c r="AN60" s="181"/>
      <c r="AO60" s="181"/>
      <c r="AP60" s="181"/>
      <c r="AQ60" s="181"/>
      <c r="AR60" s="181">
        <v>1188</v>
      </c>
      <c r="AS60" s="181"/>
      <c r="AT60" s="181"/>
      <c r="AU60" s="181"/>
      <c r="AV60" s="181"/>
      <c r="AW60" s="181"/>
      <c r="AX60" s="181"/>
      <c r="AY60" s="181">
        <v>1361</v>
      </c>
      <c r="AZ60" s="181"/>
      <c r="BA60" s="181"/>
      <c r="BB60" s="181"/>
      <c r="BC60" s="181"/>
      <c r="BD60" s="181"/>
      <c r="BE60" s="181"/>
      <c r="BF60" s="181">
        <v>1330</v>
      </c>
      <c r="BG60" s="181"/>
      <c r="BH60" s="181"/>
      <c r="BI60" s="181"/>
      <c r="BJ60" s="181"/>
      <c r="BK60" s="181"/>
      <c r="BL60" s="181"/>
      <c r="BM60" s="181">
        <v>1133</v>
      </c>
      <c r="BN60" s="181"/>
      <c r="BO60" s="181"/>
      <c r="BP60" s="181"/>
      <c r="BQ60" s="181"/>
      <c r="BR60" s="181"/>
      <c r="BS60" s="181"/>
      <c r="BT60" s="181">
        <v>1205</v>
      </c>
      <c r="BU60" s="181"/>
      <c r="BV60" s="181"/>
      <c r="BW60" s="181"/>
      <c r="BX60" s="181"/>
      <c r="BY60" s="181"/>
      <c r="BZ60" s="181"/>
    </row>
    <row r="61" spans="1:80" ht="33" customHeight="1" x14ac:dyDescent="0.15">
      <c r="A61" s="109" t="s">
        <v>129</v>
      </c>
      <c r="B61" s="109"/>
      <c r="C61" s="109"/>
      <c r="D61" s="109"/>
      <c r="E61" s="109"/>
      <c r="F61" s="109"/>
      <c r="G61" s="109"/>
      <c r="H61" s="110"/>
      <c r="I61" s="181">
        <v>1811</v>
      </c>
      <c r="J61" s="181"/>
      <c r="K61" s="181"/>
      <c r="L61" s="181"/>
      <c r="M61" s="181"/>
      <c r="N61" s="181"/>
      <c r="O61" s="181"/>
      <c r="P61" s="181">
        <v>1875</v>
      </c>
      <c r="Q61" s="181"/>
      <c r="R61" s="181"/>
      <c r="S61" s="181"/>
      <c r="T61" s="181"/>
      <c r="U61" s="181"/>
      <c r="V61" s="181"/>
      <c r="W61" s="181">
        <v>1838</v>
      </c>
      <c r="X61" s="181"/>
      <c r="Y61" s="181"/>
      <c r="Z61" s="181"/>
      <c r="AA61" s="181"/>
      <c r="AB61" s="181"/>
      <c r="AC61" s="181"/>
      <c r="AD61" s="181">
        <v>1675</v>
      </c>
      <c r="AE61" s="181"/>
      <c r="AF61" s="181"/>
      <c r="AG61" s="181"/>
      <c r="AH61" s="181"/>
      <c r="AI61" s="181"/>
      <c r="AJ61" s="181"/>
      <c r="AK61" s="181">
        <v>1615</v>
      </c>
      <c r="AL61" s="181"/>
      <c r="AM61" s="181"/>
      <c r="AN61" s="181"/>
      <c r="AO61" s="181"/>
      <c r="AP61" s="181"/>
      <c r="AQ61" s="181"/>
      <c r="AR61" s="181">
        <v>967</v>
      </c>
      <c r="AS61" s="181"/>
      <c r="AT61" s="181"/>
      <c r="AU61" s="181"/>
      <c r="AV61" s="181"/>
      <c r="AW61" s="181"/>
      <c r="AX61" s="181"/>
      <c r="AY61" s="181">
        <v>1150</v>
      </c>
      <c r="AZ61" s="181"/>
      <c r="BA61" s="181"/>
      <c r="BB61" s="181"/>
      <c r="BC61" s="181"/>
      <c r="BD61" s="181"/>
      <c r="BE61" s="181"/>
      <c r="BF61" s="181">
        <v>1318</v>
      </c>
      <c r="BG61" s="181"/>
      <c r="BH61" s="181"/>
      <c r="BI61" s="181"/>
      <c r="BJ61" s="181"/>
      <c r="BK61" s="181"/>
      <c r="BL61" s="181"/>
      <c r="BM61" s="181">
        <v>1153</v>
      </c>
      <c r="BN61" s="181"/>
      <c r="BO61" s="181"/>
      <c r="BP61" s="181"/>
      <c r="BQ61" s="181"/>
      <c r="BR61" s="181"/>
      <c r="BS61" s="181"/>
      <c r="BT61" s="181">
        <v>1285</v>
      </c>
      <c r="BU61" s="181"/>
      <c r="BV61" s="181"/>
      <c r="BW61" s="181"/>
      <c r="BX61" s="181"/>
      <c r="BY61" s="181"/>
      <c r="BZ61" s="181"/>
    </row>
    <row r="62" spans="1:80" ht="33" customHeight="1" x14ac:dyDescent="0.15">
      <c r="A62" s="109" t="s">
        <v>130</v>
      </c>
      <c r="B62" s="109"/>
      <c r="C62" s="109"/>
      <c r="D62" s="109"/>
      <c r="E62" s="109"/>
      <c r="F62" s="109"/>
      <c r="G62" s="109"/>
      <c r="H62" s="110"/>
      <c r="I62" s="181">
        <v>4599</v>
      </c>
      <c r="J62" s="181"/>
      <c r="K62" s="181"/>
      <c r="L62" s="181"/>
      <c r="M62" s="181"/>
      <c r="N62" s="181"/>
      <c r="O62" s="181"/>
      <c r="P62" s="181">
        <v>4215</v>
      </c>
      <c r="Q62" s="181"/>
      <c r="R62" s="181"/>
      <c r="S62" s="181"/>
      <c r="T62" s="181"/>
      <c r="U62" s="181"/>
      <c r="V62" s="181"/>
      <c r="W62" s="181">
        <v>3935</v>
      </c>
      <c r="X62" s="181"/>
      <c r="Y62" s="181"/>
      <c r="Z62" s="181"/>
      <c r="AA62" s="181"/>
      <c r="AB62" s="181"/>
      <c r="AC62" s="181"/>
      <c r="AD62" s="181">
        <v>3303</v>
      </c>
      <c r="AE62" s="181"/>
      <c r="AF62" s="181"/>
      <c r="AG62" s="181"/>
      <c r="AH62" s="181"/>
      <c r="AI62" s="181"/>
      <c r="AJ62" s="181"/>
      <c r="AK62" s="181">
        <v>2889</v>
      </c>
      <c r="AL62" s="181"/>
      <c r="AM62" s="181"/>
      <c r="AN62" s="181"/>
      <c r="AO62" s="181"/>
      <c r="AP62" s="181"/>
      <c r="AQ62" s="181"/>
      <c r="AR62" s="181">
        <v>2627</v>
      </c>
      <c r="AS62" s="181"/>
      <c r="AT62" s="181"/>
      <c r="AU62" s="181"/>
      <c r="AV62" s="181"/>
      <c r="AW62" s="181"/>
      <c r="AX62" s="181"/>
      <c r="AY62" s="181">
        <v>2433</v>
      </c>
      <c r="AZ62" s="181"/>
      <c r="BA62" s="181"/>
      <c r="BB62" s="181"/>
      <c r="BC62" s="181"/>
      <c r="BD62" s="181"/>
      <c r="BE62" s="181"/>
      <c r="BF62" s="181">
        <v>2147</v>
      </c>
      <c r="BG62" s="181"/>
      <c r="BH62" s="181"/>
      <c r="BI62" s="181"/>
      <c r="BJ62" s="181"/>
      <c r="BK62" s="181"/>
      <c r="BL62" s="181"/>
      <c r="BM62" s="181">
        <v>2029</v>
      </c>
      <c r="BN62" s="181"/>
      <c r="BO62" s="181"/>
      <c r="BP62" s="181"/>
      <c r="BQ62" s="181"/>
      <c r="BR62" s="181"/>
      <c r="BS62" s="181"/>
      <c r="BT62" s="181">
        <v>2347</v>
      </c>
      <c r="BU62" s="181"/>
      <c r="BV62" s="181"/>
      <c r="BW62" s="181"/>
      <c r="BX62" s="181"/>
      <c r="BY62" s="181"/>
      <c r="BZ62" s="181"/>
    </row>
    <row r="63" spans="1:80" ht="33" customHeight="1" x14ac:dyDescent="0.15">
      <c r="A63" s="109" t="s">
        <v>131</v>
      </c>
      <c r="B63" s="109"/>
      <c r="C63" s="109"/>
      <c r="D63" s="109"/>
      <c r="E63" s="109"/>
      <c r="F63" s="109"/>
      <c r="G63" s="109"/>
      <c r="H63" s="110"/>
      <c r="I63" s="181">
        <v>1139</v>
      </c>
      <c r="J63" s="181"/>
      <c r="K63" s="181"/>
      <c r="L63" s="181"/>
      <c r="M63" s="181"/>
      <c r="N63" s="181"/>
      <c r="O63" s="181"/>
      <c r="P63" s="181">
        <v>1243</v>
      </c>
      <c r="Q63" s="181"/>
      <c r="R63" s="181"/>
      <c r="S63" s="181"/>
      <c r="T63" s="181"/>
      <c r="U63" s="181"/>
      <c r="V63" s="181"/>
      <c r="W63" s="181">
        <v>1130</v>
      </c>
      <c r="X63" s="181"/>
      <c r="Y63" s="181"/>
      <c r="Z63" s="181"/>
      <c r="AA63" s="181"/>
      <c r="AB63" s="181"/>
      <c r="AC63" s="181"/>
      <c r="AD63" s="181">
        <v>899</v>
      </c>
      <c r="AE63" s="181"/>
      <c r="AF63" s="181"/>
      <c r="AG63" s="181"/>
      <c r="AH63" s="181"/>
      <c r="AI63" s="181"/>
      <c r="AJ63" s="181"/>
      <c r="AK63" s="181">
        <v>863</v>
      </c>
      <c r="AL63" s="181"/>
      <c r="AM63" s="181"/>
      <c r="AN63" s="181"/>
      <c r="AO63" s="181"/>
      <c r="AP63" s="181"/>
      <c r="AQ63" s="181"/>
      <c r="AR63" s="181">
        <v>676</v>
      </c>
      <c r="AS63" s="181"/>
      <c r="AT63" s="181"/>
      <c r="AU63" s="181"/>
      <c r="AV63" s="181"/>
      <c r="AW63" s="181"/>
      <c r="AX63" s="181"/>
      <c r="AY63" s="181">
        <v>717</v>
      </c>
      <c r="AZ63" s="181"/>
      <c r="BA63" s="181"/>
      <c r="BB63" s="181"/>
      <c r="BC63" s="181"/>
      <c r="BD63" s="181"/>
      <c r="BE63" s="181"/>
      <c r="BF63" s="181">
        <v>715</v>
      </c>
      <c r="BG63" s="181"/>
      <c r="BH63" s="181"/>
      <c r="BI63" s="181"/>
      <c r="BJ63" s="181"/>
      <c r="BK63" s="181"/>
      <c r="BL63" s="181"/>
      <c r="BM63" s="181">
        <v>628</v>
      </c>
      <c r="BN63" s="181"/>
      <c r="BO63" s="181"/>
      <c r="BP63" s="181"/>
      <c r="BQ63" s="181"/>
      <c r="BR63" s="181"/>
      <c r="BS63" s="181"/>
      <c r="BT63" s="181">
        <v>696</v>
      </c>
      <c r="BU63" s="181"/>
      <c r="BV63" s="181"/>
      <c r="BW63" s="181"/>
      <c r="BX63" s="181"/>
      <c r="BY63" s="181"/>
      <c r="BZ63" s="181"/>
    </row>
    <row r="64" spans="1:80" ht="33" customHeight="1" x14ac:dyDescent="0.15">
      <c r="A64" s="109" t="s">
        <v>132</v>
      </c>
      <c r="B64" s="109"/>
      <c r="C64" s="109"/>
      <c r="D64" s="109"/>
      <c r="E64" s="109"/>
      <c r="F64" s="109"/>
      <c r="G64" s="109"/>
      <c r="H64" s="110"/>
      <c r="I64" s="181">
        <v>1454</v>
      </c>
      <c r="J64" s="181"/>
      <c r="K64" s="181"/>
      <c r="L64" s="181"/>
      <c r="M64" s="181"/>
      <c r="N64" s="181"/>
      <c r="O64" s="181"/>
      <c r="P64" s="181">
        <v>1461</v>
      </c>
      <c r="Q64" s="181"/>
      <c r="R64" s="181"/>
      <c r="S64" s="181"/>
      <c r="T64" s="181"/>
      <c r="U64" s="181"/>
      <c r="V64" s="181"/>
      <c r="W64" s="181">
        <v>1423</v>
      </c>
      <c r="X64" s="181"/>
      <c r="Y64" s="181"/>
      <c r="Z64" s="181"/>
      <c r="AA64" s="181"/>
      <c r="AB64" s="181"/>
      <c r="AC64" s="181"/>
      <c r="AD64" s="181">
        <v>1137</v>
      </c>
      <c r="AE64" s="181"/>
      <c r="AF64" s="181"/>
      <c r="AG64" s="181"/>
      <c r="AH64" s="181"/>
      <c r="AI64" s="181"/>
      <c r="AJ64" s="181"/>
      <c r="AK64" s="181">
        <v>1027</v>
      </c>
      <c r="AL64" s="181"/>
      <c r="AM64" s="181"/>
      <c r="AN64" s="181"/>
      <c r="AO64" s="181"/>
      <c r="AP64" s="181"/>
      <c r="AQ64" s="181"/>
      <c r="AR64" s="181">
        <v>830</v>
      </c>
      <c r="AS64" s="181"/>
      <c r="AT64" s="181"/>
      <c r="AU64" s="181"/>
      <c r="AV64" s="181"/>
      <c r="AW64" s="181"/>
      <c r="AX64" s="181"/>
      <c r="AY64" s="181">
        <v>794</v>
      </c>
      <c r="AZ64" s="181"/>
      <c r="BA64" s="181"/>
      <c r="BB64" s="181"/>
      <c r="BC64" s="181"/>
      <c r="BD64" s="181"/>
      <c r="BE64" s="181"/>
      <c r="BF64" s="181">
        <v>663</v>
      </c>
      <c r="BG64" s="181"/>
      <c r="BH64" s="181"/>
      <c r="BI64" s="181"/>
      <c r="BJ64" s="181"/>
      <c r="BK64" s="181"/>
      <c r="BL64" s="181"/>
      <c r="BM64" s="181">
        <v>675</v>
      </c>
      <c r="BN64" s="181"/>
      <c r="BO64" s="181"/>
      <c r="BP64" s="181"/>
      <c r="BQ64" s="181"/>
      <c r="BR64" s="181"/>
      <c r="BS64" s="181"/>
      <c r="BT64" s="181">
        <v>769</v>
      </c>
      <c r="BU64" s="181"/>
      <c r="BV64" s="181"/>
      <c r="BW64" s="181"/>
      <c r="BX64" s="181"/>
      <c r="BY64" s="181"/>
      <c r="BZ64" s="181"/>
    </row>
    <row r="65" spans="1:80" ht="33" customHeight="1" x14ac:dyDescent="0.15">
      <c r="A65" s="109" t="s">
        <v>133</v>
      </c>
      <c r="B65" s="109"/>
      <c r="C65" s="109"/>
      <c r="D65" s="109"/>
      <c r="E65" s="109"/>
      <c r="F65" s="109"/>
      <c r="G65" s="109"/>
      <c r="H65" s="110"/>
      <c r="I65" s="181">
        <v>364</v>
      </c>
      <c r="J65" s="181"/>
      <c r="K65" s="181"/>
      <c r="L65" s="181"/>
      <c r="M65" s="181"/>
      <c r="N65" s="181"/>
      <c r="O65" s="181"/>
      <c r="P65" s="181">
        <v>457</v>
      </c>
      <c r="Q65" s="181"/>
      <c r="R65" s="181"/>
      <c r="S65" s="181"/>
      <c r="T65" s="181"/>
      <c r="U65" s="181"/>
      <c r="V65" s="181"/>
      <c r="W65" s="181">
        <v>456</v>
      </c>
      <c r="X65" s="181"/>
      <c r="Y65" s="181"/>
      <c r="Z65" s="181"/>
      <c r="AA65" s="181"/>
      <c r="AB65" s="181"/>
      <c r="AC65" s="181"/>
      <c r="AD65" s="181">
        <v>380</v>
      </c>
      <c r="AE65" s="181"/>
      <c r="AF65" s="181"/>
      <c r="AG65" s="181"/>
      <c r="AH65" s="181"/>
      <c r="AI65" s="181"/>
      <c r="AJ65" s="181"/>
      <c r="AK65" s="181">
        <v>220</v>
      </c>
      <c r="AL65" s="181"/>
      <c r="AM65" s="181"/>
      <c r="AN65" s="181"/>
      <c r="AO65" s="181"/>
      <c r="AP65" s="181"/>
      <c r="AQ65" s="181"/>
      <c r="AR65" s="181">
        <v>228</v>
      </c>
      <c r="AS65" s="181"/>
      <c r="AT65" s="181"/>
      <c r="AU65" s="181"/>
      <c r="AV65" s="181"/>
      <c r="AW65" s="181"/>
      <c r="AX65" s="181"/>
      <c r="AY65" s="181">
        <v>185</v>
      </c>
      <c r="AZ65" s="181"/>
      <c r="BA65" s="181"/>
      <c r="BB65" s="181"/>
      <c r="BC65" s="181"/>
      <c r="BD65" s="181"/>
      <c r="BE65" s="181"/>
      <c r="BF65" s="181">
        <v>144</v>
      </c>
      <c r="BG65" s="181"/>
      <c r="BH65" s="181"/>
      <c r="BI65" s="181"/>
      <c r="BJ65" s="181"/>
      <c r="BK65" s="181"/>
      <c r="BL65" s="181"/>
      <c r="BM65" s="181">
        <v>179</v>
      </c>
      <c r="BN65" s="181"/>
      <c r="BO65" s="181"/>
      <c r="BP65" s="181"/>
      <c r="BQ65" s="181"/>
      <c r="BR65" s="181"/>
      <c r="BS65" s="181"/>
      <c r="BT65" s="181">
        <v>169</v>
      </c>
      <c r="BU65" s="181"/>
      <c r="BV65" s="181"/>
      <c r="BW65" s="181"/>
      <c r="BX65" s="181"/>
      <c r="BY65" s="181"/>
      <c r="BZ65" s="181"/>
    </row>
    <row r="66" spans="1:80" ht="33" customHeight="1" x14ac:dyDescent="0.15">
      <c r="A66" s="109" t="s">
        <v>134</v>
      </c>
      <c r="B66" s="109"/>
      <c r="C66" s="109"/>
      <c r="D66" s="109"/>
      <c r="E66" s="109"/>
      <c r="F66" s="109"/>
      <c r="G66" s="109"/>
      <c r="H66" s="110"/>
      <c r="I66" s="181">
        <v>34118</v>
      </c>
      <c r="J66" s="181"/>
      <c r="K66" s="181"/>
      <c r="L66" s="181"/>
      <c r="M66" s="181"/>
      <c r="N66" s="181"/>
      <c r="O66" s="181"/>
      <c r="P66" s="181">
        <v>36354</v>
      </c>
      <c r="Q66" s="181"/>
      <c r="R66" s="181"/>
      <c r="S66" s="181"/>
      <c r="T66" s="181"/>
      <c r="U66" s="181"/>
      <c r="V66" s="181"/>
      <c r="W66" s="181">
        <v>35446</v>
      </c>
      <c r="X66" s="181"/>
      <c r="Y66" s="181"/>
      <c r="Z66" s="181"/>
      <c r="AA66" s="181"/>
      <c r="AB66" s="181"/>
      <c r="AC66" s="181"/>
      <c r="AD66" s="181">
        <v>34030</v>
      </c>
      <c r="AE66" s="181"/>
      <c r="AF66" s="181"/>
      <c r="AG66" s="181"/>
      <c r="AH66" s="181"/>
      <c r="AI66" s="181"/>
      <c r="AJ66" s="181"/>
      <c r="AK66" s="181">
        <v>34352</v>
      </c>
      <c r="AL66" s="181"/>
      <c r="AM66" s="181"/>
      <c r="AN66" s="181"/>
      <c r="AO66" s="181"/>
      <c r="AP66" s="181"/>
      <c r="AQ66" s="181"/>
      <c r="AR66" s="181">
        <v>31051</v>
      </c>
      <c r="AS66" s="181"/>
      <c r="AT66" s="181"/>
      <c r="AU66" s="181"/>
      <c r="AV66" s="181"/>
      <c r="AW66" s="181"/>
      <c r="AX66" s="181"/>
      <c r="AY66" s="181">
        <v>30655</v>
      </c>
      <c r="AZ66" s="181"/>
      <c r="BA66" s="181"/>
      <c r="BB66" s="181"/>
      <c r="BC66" s="181"/>
      <c r="BD66" s="181"/>
      <c r="BE66" s="181"/>
      <c r="BF66" s="181">
        <v>27836</v>
      </c>
      <c r="BG66" s="181"/>
      <c r="BH66" s="181"/>
      <c r="BI66" s="181"/>
      <c r="BJ66" s="181"/>
      <c r="BK66" s="181"/>
      <c r="BL66" s="181"/>
      <c r="BM66" s="181">
        <v>25336</v>
      </c>
      <c r="BN66" s="181"/>
      <c r="BO66" s="181"/>
      <c r="BP66" s="181"/>
      <c r="BQ66" s="181"/>
      <c r="BR66" s="181"/>
      <c r="BS66" s="181"/>
      <c r="BT66" s="181">
        <v>25330</v>
      </c>
      <c r="BU66" s="181"/>
      <c r="BV66" s="181"/>
      <c r="BW66" s="181"/>
      <c r="BX66" s="181"/>
      <c r="BY66" s="181"/>
      <c r="BZ66" s="181"/>
    </row>
    <row r="67" spans="1:80" ht="33" customHeight="1" x14ac:dyDescent="0.15">
      <c r="A67" s="109" t="s">
        <v>135</v>
      </c>
      <c r="B67" s="109"/>
      <c r="C67" s="109"/>
      <c r="D67" s="109"/>
      <c r="E67" s="109"/>
      <c r="F67" s="109"/>
      <c r="G67" s="109"/>
      <c r="H67" s="110"/>
      <c r="I67" s="181">
        <v>36657</v>
      </c>
      <c r="J67" s="181"/>
      <c r="K67" s="181"/>
      <c r="L67" s="181"/>
      <c r="M67" s="181"/>
      <c r="N67" s="181"/>
      <c r="O67" s="181"/>
      <c r="P67" s="181">
        <v>35834</v>
      </c>
      <c r="Q67" s="181"/>
      <c r="R67" s="181"/>
      <c r="S67" s="181"/>
      <c r="T67" s="181"/>
      <c r="U67" s="181"/>
      <c r="V67" s="181"/>
      <c r="W67" s="181">
        <v>30292</v>
      </c>
      <c r="X67" s="181"/>
      <c r="Y67" s="181"/>
      <c r="Z67" s="181"/>
      <c r="AA67" s="181"/>
      <c r="AB67" s="181"/>
      <c r="AC67" s="181"/>
      <c r="AD67" s="181">
        <v>27765</v>
      </c>
      <c r="AE67" s="181"/>
      <c r="AF67" s="181"/>
      <c r="AG67" s="181"/>
      <c r="AH67" s="181"/>
      <c r="AI67" s="181"/>
      <c r="AJ67" s="181"/>
      <c r="AK67" s="181">
        <v>24783</v>
      </c>
      <c r="AL67" s="181"/>
      <c r="AM67" s="181"/>
      <c r="AN67" s="181"/>
      <c r="AO67" s="181"/>
      <c r="AP67" s="181"/>
      <c r="AQ67" s="181"/>
      <c r="AR67" s="181">
        <v>22857</v>
      </c>
      <c r="AS67" s="181"/>
      <c r="AT67" s="181"/>
      <c r="AU67" s="181"/>
      <c r="AV67" s="181"/>
      <c r="AW67" s="181"/>
      <c r="AX67" s="181"/>
      <c r="AY67" s="181">
        <v>19539</v>
      </c>
      <c r="AZ67" s="181"/>
      <c r="BA67" s="181"/>
      <c r="BB67" s="181"/>
      <c r="BC67" s="181"/>
      <c r="BD67" s="181"/>
      <c r="BE67" s="181"/>
      <c r="BF67" s="181">
        <v>17266</v>
      </c>
      <c r="BG67" s="181"/>
      <c r="BH67" s="181"/>
      <c r="BI67" s="181"/>
      <c r="BJ67" s="181"/>
      <c r="BK67" s="181"/>
      <c r="BL67" s="181"/>
      <c r="BM67" s="181">
        <v>16534</v>
      </c>
      <c r="BN67" s="181"/>
      <c r="BO67" s="181"/>
      <c r="BP67" s="181"/>
      <c r="BQ67" s="181"/>
      <c r="BR67" s="181"/>
      <c r="BS67" s="181"/>
      <c r="BT67" s="181">
        <v>18034</v>
      </c>
      <c r="BU67" s="181"/>
      <c r="BV67" s="181"/>
      <c r="BW67" s="181"/>
      <c r="BX67" s="181"/>
      <c r="BY67" s="181"/>
      <c r="BZ67" s="181"/>
    </row>
    <row r="68" spans="1:80" ht="33" customHeight="1" x14ac:dyDescent="0.15">
      <c r="A68" s="109" t="s">
        <v>169</v>
      </c>
      <c r="B68" s="109"/>
      <c r="C68" s="109"/>
      <c r="D68" s="109"/>
      <c r="E68" s="109"/>
      <c r="F68" s="109"/>
      <c r="G68" s="109"/>
      <c r="H68" s="110"/>
      <c r="I68" s="181">
        <v>10172</v>
      </c>
      <c r="J68" s="181"/>
      <c r="K68" s="181"/>
      <c r="L68" s="181"/>
      <c r="M68" s="181"/>
      <c r="N68" s="181"/>
      <c r="O68" s="181"/>
      <c r="P68" s="181">
        <v>10938</v>
      </c>
      <c r="Q68" s="181"/>
      <c r="R68" s="181"/>
      <c r="S68" s="181"/>
      <c r="T68" s="181"/>
      <c r="U68" s="181"/>
      <c r="V68" s="181"/>
      <c r="W68" s="181">
        <v>9227</v>
      </c>
      <c r="X68" s="181"/>
      <c r="Y68" s="181"/>
      <c r="Z68" s="181"/>
      <c r="AA68" s="181"/>
      <c r="AB68" s="181"/>
      <c r="AC68" s="181"/>
      <c r="AD68" s="181">
        <v>8417</v>
      </c>
      <c r="AE68" s="181"/>
      <c r="AF68" s="181"/>
      <c r="AG68" s="181"/>
      <c r="AH68" s="181"/>
      <c r="AI68" s="181"/>
      <c r="AJ68" s="181"/>
      <c r="AK68" s="181">
        <v>7168</v>
      </c>
      <c r="AL68" s="181"/>
      <c r="AM68" s="181"/>
      <c r="AN68" s="181"/>
      <c r="AO68" s="181"/>
      <c r="AP68" s="181"/>
      <c r="AQ68" s="181"/>
      <c r="AR68" s="181">
        <v>5651</v>
      </c>
      <c r="AS68" s="181"/>
      <c r="AT68" s="181"/>
      <c r="AU68" s="181"/>
      <c r="AV68" s="181"/>
      <c r="AW68" s="181"/>
      <c r="AX68" s="181"/>
      <c r="AY68" s="181">
        <v>5735</v>
      </c>
      <c r="AZ68" s="181"/>
      <c r="BA68" s="181"/>
      <c r="BB68" s="181"/>
      <c r="BC68" s="181"/>
      <c r="BD68" s="181"/>
      <c r="BE68" s="181"/>
      <c r="BF68" s="181">
        <v>5353</v>
      </c>
      <c r="BG68" s="181"/>
      <c r="BH68" s="181"/>
      <c r="BI68" s="181"/>
      <c r="BJ68" s="181"/>
      <c r="BK68" s="181"/>
      <c r="BL68" s="181"/>
      <c r="BM68" s="181">
        <v>4959</v>
      </c>
      <c r="BN68" s="181"/>
      <c r="BO68" s="181"/>
      <c r="BP68" s="181"/>
      <c r="BQ68" s="181"/>
      <c r="BR68" s="181"/>
      <c r="BS68" s="181"/>
      <c r="BT68" s="181">
        <v>4870</v>
      </c>
      <c r="BU68" s="181"/>
      <c r="BV68" s="181"/>
      <c r="BW68" s="181"/>
      <c r="BX68" s="181"/>
      <c r="BY68" s="181"/>
      <c r="BZ68" s="181"/>
    </row>
    <row r="69" spans="1:80" ht="33" customHeight="1" thickBot="1" x14ac:dyDescent="0.2">
      <c r="A69" s="185" t="s">
        <v>170</v>
      </c>
      <c r="B69" s="185"/>
      <c r="C69" s="185"/>
      <c r="D69" s="185"/>
      <c r="E69" s="185"/>
      <c r="F69" s="185"/>
      <c r="G69" s="185"/>
      <c r="H69" s="186"/>
      <c r="I69" s="184">
        <v>593</v>
      </c>
      <c r="J69" s="184"/>
      <c r="K69" s="184"/>
      <c r="L69" s="184"/>
      <c r="M69" s="184"/>
      <c r="N69" s="184"/>
      <c r="O69" s="184"/>
      <c r="P69" s="184">
        <v>410</v>
      </c>
      <c r="Q69" s="184"/>
      <c r="R69" s="184"/>
      <c r="S69" s="184"/>
      <c r="T69" s="184"/>
      <c r="U69" s="184"/>
      <c r="V69" s="184"/>
      <c r="W69" s="184">
        <v>272</v>
      </c>
      <c r="X69" s="184"/>
      <c r="Y69" s="184"/>
      <c r="Z69" s="184"/>
      <c r="AA69" s="184"/>
      <c r="AB69" s="184"/>
      <c r="AC69" s="184"/>
      <c r="AD69" s="184">
        <v>192</v>
      </c>
      <c r="AE69" s="184"/>
      <c r="AF69" s="184"/>
      <c r="AG69" s="184"/>
      <c r="AH69" s="184"/>
      <c r="AI69" s="184"/>
      <c r="AJ69" s="184"/>
      <c r="AK69" s="184">
        <v>232</v>
      </c>
      <c r="AL69" s="184"/>
      <c r="AM69" s="184"/>
      <c r="AN69" s="184"/>
      <c r="AO69" s="184"/>
      <c r="AP69" s="184"/>
      <c r="AQ69" s="184"/>
      <c r="AR69" s="184">
        <v>57</v>
      </c>
      <c r="AS69" s="184"/>
      <c r="AT69" s="184"/>
      <c r="AU69" s="184"/>
      <c r="AV69" s="184"/>
      <c r="AW69" s="184"/>
      <c r="AX69" s="184"/>
      <c r="AY69" s="184">
        <v>49</v>
      </c>
      <c r="AZ69" s="184"/>
      <c r="BA69" s="184"/>
      <c r="BB69" s="184"/>
      <c r="BC69" s="184"/>
      <c r="BD69" s="184"/>
      <c r="BE69" s="184"/>
      <c r="BF69" s="184">
        <v>32</v>
      </c>
      <c r="BG69" s="184"/>
      <c r="BH69" s="184"/>
      <c r="BI69" s="184"/>
      <c r="BJ69" s="184"/>
      <c r="BK69" s="184"/>
      <c r="BL69" s="184"/>
      <c r="BM69" s="184">
        <v>27</v>
      </c>
      <c r="BN69" s="184"/>
      <c r="BO69" s="184"/>
      <c r="BP69" s="184"/>
      <c r="BQ69" s="184"/>
      <c r="BR69" s="184"/>
      <c r="BS69" s="184"/>
      <c r="BT69" s="184">
        <v>31</v>
      </c>
      <c r="BU69" s="184"/>
      <c r="BV69" s="184"/>
      <c r="BW69" s="184"/>
      <c r="BX69" s="184"/>
      <c r="BY69" s="184"/>
      <c r="BZ69" s="184"/>
    </row>
    <row r="70" spans="1:80" ht="20.100000000000001" customHeight="1" x14ac:dyDescent="0.15">
      <c r="A70" s="10" t="s">
        <v>137</v>
      </c>
      <c r="B70" s="72"/>
      <c r="C70" s="72"/>
      <c r="D70" s="72"/>
      <c r="E70" s="72"/>
      <c r="F70" s="72"/>
      <c r="G70" s="72"/>
      <c r="H70" s="72"/>
      <c r="I70" s="72"/>
      <c r="J70" s="72"/>
      <c r="K70" s="73"/>
      <c r="L70" s="72"/>
      <c r="M70" s="72"/>
      <c r="N70" s="73"/>
      <c r="O70" s="72"/>
      <c r="P70" s="72"/>
      <c r="Q70" s="73"/>
      <c r="R70" s="72"/>
      <c r="S70" s="72"/>
      <c r="T70" s="73"/>
      <c r="U70" s="72"/>
      <c r="V70" s="72"/>
      <c r="W70" s="72"/>
      <c r="X70" s="73"/>
      <c r="Y70" s="72"/>
      <c r="Z70" s="72"/>
      <c r="AA70" s="73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F70" s="72"/>
      <c r="BG70" s="72"/>
      <c r="BH70" s="72"/>
      <c r="BI70" s="72"/>
      <c r="BJ70" s="72"/>
      <c r="BK70" s="72"/>
      <c r="BM70" s="72"/>
      <c r="BN70" s="72"/>
      <c r="BO70" s="72"/>
      <c r="BP70" s="72"/>
      <c r="BQ70" s="72"/>
      <c r="BR70" s="72"/>
      <c r="BT70" s="72"/>
      <c r="BU70" s="72"/>
      <c r="BV70" s="72"/>
      <c r="BW70" s="72"/>
      <c r="BX70" s="72"/>
      <c r="BY70" s="72"/>
    </row>
    <row r="71" spans="1:80" ht="20.100000000000001" customHeight="1" x14ac:dyDescent="0.15">
      <c r="A71" s="10" t="s">
        <v>112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</row>
  </sheetData>
  <mergeCells count="637">
    <mergeCell ref="AK69:AQ69"/>
    <mergeCell ref="AR69:AX69"/>
    <mergeCell ref="AY69:BE69"/>
    <mergeCell ref="BF69:BL69"/>
    <mergeCell ref="BM69:BS69"/>
    <mergeCell ref="BT69:BZ69"/>
    <mergeCell ref="AR68:AX68"/>
    <mergeCell ref="AY68:BE68"/>
    <mergeCell ref="BF68:BL68"/>
    <mergeCell ref="BM68:BS68"/>
    <mergeCell ref="BT68:BZ68"/>
    <mergeCell ref="AK68:AQ68"/>
    <mergeCell ref="A69:H69"/>
    <mergeCell ref="I69:O69"/>
    <mergeCell ref="P69:V69"/>
    <mergeCell ref="W69:AC69"/>
    <mergeCell ref="AD69:AJ69"/>
    <mergeCell ref="A68:H68"/>
    <mergeCell ref="I68:O68"/>
    <mergeCell ref="P68:V68"/>
    <mergeCell ref="W68:AC68"/>
    <mergeCell ref="AD68:AJ68"/>
    <mergeCell ref="AK67:AQ67"/>
    <mergeCell ref="AR67:AX67"/>
    <mergeCell ref="AY67:BE67"/>
    <mergeCell ref="BF67:BL67"/>
    <mergeCell ref="BM67:BS67"/>
    <mergeCell ref="BT67:BZ67"/>
    <mergeCell ref="AR66:AX66"/>
    <mergeCell ref="AY66:BE66"/>
    <mergeCell ref="BF66:BL66"/>
    <mergeCell ref="BM66:BS66"/>
    <mergeCell ref="BT66:BZ66"/>
    <mergeCell ref="AK66:AQ66"/>
    <mergeCell ref="A67:H67"/>
    <mergeCell ref="I67:O67"/>
    <mergeCell ref="P67:V67"/>
    <mergeCell ref="W67:AC67"/>
    <mergeCell ref="AD67:AJ67"/>
    <mergeCell ref="A66:H66"/>
    <mergeCell ref="I66:O66"/>
    <mergeCell ref="P66:V66"/>
    <mergeCell ref="W66:AC66"/>
    <mergeCell ref="AD66:AJ66"/>
    <mergeCell ref="AK65:AQ65"/>
    <mergeCell ref="AR65:AX65"/>
    <mergeCell ref="AY65:BE65"/>
    <mergeCell ref="BF65:BL65"/>
    <mergeCell ref="BM65:BS65"/>
    <mergeCell ref="BT65:BZ65"/>
    <mergeCell ref="AR64:AX64"/>
    <mergeCell ref="AY64:BE64"/>
    <mergeCell ref="BF64:BL64"/>
    <mergeCell ref="BM64:BS64"/>
    <mergeCell ref="BT64:BZ64"/>
    <mergeCell ref="AK64:AQ64"/>
    <mergeCell ref="A65:H65"/>
    <mergeCell ref="I65:O65"/>
    <mergeCell ref="P65:V65"/>
    <mergeCell ref="W65:AC65"/>
    <mergeCell ref="AD65:AJ65"/>
    <mergeCell ref="A64:H64"/>
    <mergeCell ref="I64:O64"/>
    <mergeCell ref="P64:V64"/>
    <mergeCell ref="W64:AC64"/>
    <mergeCell ref="AD64:AJ64"/>
    <mergeCell ref="AK63:AQ63"/>
    <mergeCell ref="AR63:AX63"/>
    <mergeCell ref="AY63:BE63"/>
    <mergeCell ref="BF63:BL63"/>
    <mergeCell ref="BM63:BS63"/>
    <mergeCell ref="BT63:BZ63"/>
    <mergeCell ref="AR62:AX62"/>
    <mergeCell ref="AY62:BE62"/>
    <mergeCell ref="BF62:BL62"/>
    <mergeCell ref="BM62:BS62"/>
    <mergeCell ref="BT62:BZ62"/>
    <mergeCell ref="AK62:AQ62"/>
    <mergeCell ref="A63:H63"/>
    <mergeCell ref="I63:O63"/>
    <mergeCell ref="P63:V63"/>
    <mergeCell ref="W63:AC63"/>
    <mergeCell ref="AD63:AJ63"/>
    <mergeCell ref="A62:H62"/>
    <mergeCell ref="I62:O62"/>
    <mergeCell ref="P62:V62"/>
    <mergeCell ref="W62:AC62"/>
    <mergeCell ref="AD62:AJ62"/>
    <mergeCell ref="AK61:AQ61"/>
    <mergeCell ref="AR61:AX61"/>
    <mergeCell ref="AY61:BE61"/>
    <mergeCell ref="BF61:BL61"/>
    <mergeCell ref="BM61:BS61"/>
    <mergeCell ref="BT61:BZ61"/>
    <mergeCell ref="AR60:AX60"/>
    <mergeCell ref="AY60:BE60"/>
    <mergeCell ref="BF60:BL60"/>
    <mergeCell ref="BM60:BS60"/>
    <mergeCell ref="BT60:BZ60"/>
    <mergeCell ref="AK60:AQ60"/>
    <mergeCell ref="A61:H61"/>
    <mergeCell ref="I61:O61"/>
    <mergeCell ref="P61:V61"/>
    <mergeCell ref="W61:AC61"/>
    <mergeCell ref="AD61:AJ61"/>
    <mergeCell ref="A60:H60"/>
    <mergeCell ref="I60:O60"/>
    <mergeCell ref="P60:V60"/>
    <mergeCell ref="W60:AC60"/>
    <mergeCell ref="AD60:AJ60"/>
    <mergeCell ref="AK59:AQ59"/>
    <mergeCell ref="AR59:AX59"/>
    <mergeCell ref="AY59:BE59"/>
    <mergeCell ref="BF59:BL59"/>
    <mergeCell ref="BM59:BS59"/>
    <mergeCell ref="BT59:BZ59"/>
    <mergeCell ref="AR58:AX58"/>
    <mergeCell ref="AY58:BE58"/>
    <mergeCell ref="BF58:BL58"/>
    <mergeCell ref="BM58:BS58"/>
    <mergeCell ref="BT58:BZ58"/>
    <mergeCell ref="AK58:AQ58"/>
    <mergeCell ref="A59:H59"/>
    <mergeCell ref="I59:O59"/>
    <mergeCell ref="P59:V59"/>
    <mergeCell ref="W59:AC59"/>
    <mergeCell ref="AD59:AJ59"/>
    <mergeCell ref="A58:H58"/>
    <mergeCell ref="I58:O58"/>
    <mergeCell ref="P58:V58"/>
    <mergeCell ref="W58:AC58"/>
    <mergeCell ref="AD58:AJ58"/>
    <mergeCell ref="AK57:AQ57"/>
    <mergeCell ref="AR57:AX57"/>
    <mergeCell ref="AY57:BE57"/>
    <mergeCell ref="BF57:BL57"/>
    <mergeCell ref="BM57:BS57"/>
    <mergeCell ref="BT57:BZ57"/>
    <mergeCell ref="AR56:AX56"/>
    <mergeCell ref="AY56:BE56"/>
    <mergeCell ref="BF56:BL56"/>
    <mergeCell ref="BM56:BS56"/>
    <mergeCell ref="BT56:BZ56"/>
    <mergeCell ref="AK56:AQ56"/>
    <mergeCell ref="A57:H57"/>
    <mergeCell ref="I57:O57"/>
    <mergeCell ref="P57:V57"/>
    <mergeCell ref="W57:AC57"/>
    <mergeCell ref="AD57:AJ57"/>
    <mergeCell ref="A56:H56"/>
    <mergeCell ref="I56:O56"/>
    <mergeCell ref="P56:V56"/>
    <mergeCell ref="W56:AC56"/>
    <mergeCell ref="AD56:AJ56"/>
    <mergeCell ref="AK55:AQ55"/>
    <mergeCell ref="AR55:AX55"/>
    <mergeCell ref="AY55:BE55"/>
    <mergeCell ref="BF55:BL55"/>
    <mergeCell ref="BM55:BS55"/>
    <mergeCell ref="BT55:BZ55"/>
    <mergeCell ref="AT51:AV51"/>
    <mergeCell ref="AW51:AY51"/>
    <mergeCell ref="AZ51:BB51"/>
    <mergeCell ref="BC51:BD51"/>
    <mergeCell ref="BE51:CB51"/>
    <mergeCell ref="A55:H55"/>
    <mergeCell ref="I55:O55"/>
    <mergeCell ref="P55:V55"/>
    <mergeCell ref="W55:AC55"/>
    <mergeCell ref="AD55:AJ55"/>
    <mergeCell ref="CA50:CB50"/>
    <mergeCell ref="A51:D51"/>
    <mergeCell ref="E51:G51"/>
    <mergeCell ref="H51:J51"/>
    <mergeCell ref="K51:M51"/>
    <mergeCell ref="N51:W51"/>
    <mergeCell ref="X51:Z51"/>
    <mergeCell ref="AD51:AF51"/>
    <mergeCell ref="AG51:AI51"/>
    <mergeCell ref="AJ51:AS51"/>
    <mergeCell ref="BG50:BI50"/>
    <mergeCell ref="BJ50:BL50"/>
    <mergeCell ref="BN50:BP50"/>
    <mergeCell ref="BQ50:BS50"/>
    <mergeCell ref="BU50:BW50"/>
    <mergeCell ref="BX50:BZ50"/>
    <mergeCell ref="AG50:AI50"/>
    <mergeCell ref="AJ50:AS50"/>
    <mergeCell ref="AT50:AV50"/>
    <mergeCell ref="AW50:AY50"/>
    <mergeCell ref="AZ50:BB50"/>
    <mergeCell ref="BC50:BE50"/>
    <mergeCell ref="BX49:BZ49"/>
    <mergeCell ref="CA49:CB49"/>
    <mergeCell ref="A50:D50"/>
    <mergeCell ref="E50:G50"/>
    <mergeCell ref="H50:J50"/>
    <mergeCell ref="K50:M50"/>
    <mergeCell ref="N50:W50"/>
    <mergeCell ref="X50:Z50"/>
    <mergeCell ref="AA50:AC50"/>
    <mergeCell ref="AD50:AF50"/>
    <mergeCell ref="BC49:BE49"/>
    <mergeCell ref="BG49:BI49"/>
    <mergeCell ref="BJ49:BL49"/>
    <mergeCell ref="BN49:BP49"/>
    <mergeCell ref="BQ49:BS49"/>
    <mergeCell ref="BU49:BW49"/>
    <mergeCell ref="AD49:AF49"/>
    <mergeCell ref="AG49:AI49"/>
    <mergeCell ref="AJ49:AS49"/>
    <mergeCell ref="AT49:AV49"/>
    <mergeCell ref="AW49:AY49"/>
    <mergeCell ref="AZ49:BB49"/>
    <mergeCell ref="BU48:BW48"/>
    <mergeCell ref="BX48:BZ48"/>
    <mergeCell ref="CA48:CB48"/>
    <mergeCell ref="A49:D49"/>
    <mergeCell ref="E49:G49"/>
    <mergeCell ref="H49:J49"/>
    <mergeCell ref="K49:M49"/>
    <mergeCell ref="N49:W49"/>
    <mergeCell ref="X49:Z49"/>
    <mergeCell ref="AA49:AC49"/>
    <mergeCell ref="AZ48:BB48"/>
    <mergeCell ref="BC48:BE48"/>
    <mergeCell ref="BG48:BI48"/>
    <mergeCell ref="BJ48:BL48"/>
    <mergeCell ref="BN48:BP48"/>
    <mergeCell ref="BQ48:BS48"/>
    <mergeCell ref="AA48:AC48"/>
    <mergeCell ref="AD48:AF48"/>
    <mergeCell ref="AG48:AI48"/>
    <mergeCell ref="AJ48:AS48"/>
    <mergeCell ref="AT48:AV48"/>
    <mergeCell ref="AW48:AY48"/>
    <mergeCell ref="A48:D48"/>
    <mergeCell ref="E48:G48"/>
    <mergeCell ref="H48:J48"/>
    <mergeCell ref="K48:M48"/>
    <mergeCell ref="N48:W48"/>
    <mergeCell ref="X48:Z48"/>
    <mergeCell ref="BJ47:BL47"/>
    <mergeCell ref="BN47:BP47"/>
    <mergeCell ref="BQ47:BS47"/>
    <mergeCell ref="BU47:BW47"/>
    <mergeCell ref="BX47:BZ47"/>
    <mergeCell ref="CA47:CB47"/>
    <mergeCell ref="AJ47:AS47"/>
    <mergeCell ref="AT47:AV47"/>
    <mergeCell ref="AW47:AY47"/>
    <mergeCell ref="AZ47:BB47"/>
    <mergeCell ref="BC47:BE47"/>
    <mergeCell ref="BG47:BI47"/>
    <mergeCell ref="CA46:CB46"/>
    <mergeCell ref="BG46:BI46"/>
    <mergeCell ref="BJ46:BL46"/>
    <mergeCell ref="BN46:BP46"/>
    <mergeCell ref="BQ46:BS46"/>
    <mergeCell ref="BU46:BW46"/>
    <mergeCell ref="BX46:BZ46"/>
    <mergeCell ref="A47:D47"/>
    <mergeCell ref="E47:G47"/>
    <mergeCell ref="H47:J47"/>
    <mergeCell ref="K47:M47"/>
    <mergeCell ref="N47:W47"/>
    <mergeCell ref="X47:Z47"/>
    <mergeCell ref="AA47:AC47"/>
    <mergeCell ref="AD47:AF47"/>
    <mergeCell ref="AG47:AI47"/>
    <mergeCell ref="AG46:AI46"/>
    <mergeCell ref="AJ46:AS46"/>
    <mergeCell ref="AT46:AV46"/>
    <mergeCell ref="AW46:AY46"/>
    <mergeCell ref="AZ46:BB46"/>
    <mergeCell ref="BC46:BE46"/>
    <mergeCell ref="BX45:BZ45"/>
    <mergeCell ref="CA45:CB45"/>
    <mergeCell ref="A46:D46"/>
    <mergeCell ref="E46:G46"/>
    <mergeCell ref="H46:J46"/>
    <mergeCell ref="K46:M46"/>
    <mergeCell ref="N46:W46"/>
    <mergeCell ref="X46:Z46"/>
    <mergeCell ref="AA46:AC46"/>
    <mergeCell ref="AD46:AF46"/>
    <mergeCell ref="BC45:BE45"/>
    <mergeCell ref="BG45:BI45"/>
    <mergeCell ref="BJ45:BL45"/>
    <mergeCell ref="BN45:BP45"/>
    <mergeCell ref="BQ45:BS45"/>
    <mergeCell ref="BU45:BW45"/>
    <mergeCell ref="AD45:AF45"/>
    <mergeCell ref="AG45:AI45"/>
    <mergeCell ref="AJ45:AS45"/>
    <mergeCell ref="AT45:AV45"/>
    <mergeCell ref="AW45:AY45"/>
    <mergeCell ref="AZ45:BB45"/>
    <mergeCell ref="BU44:BW44"/>
    <mergeCell ref="BX44:BZ44"/>
    <mergeCell ref="CA44:CB44"/>
    <mergeCell ref="A45:D45"/>
    <mergeCell ref="E45:G45"/>
    <mergeCell ref="H45:J45"/>
    <mergeCell ref="K45:M45"/>
    <mergeCell ref="N45:W45"/>
    <mergeCell ref="X45:Z45"/>
    <mergeCell ref="AA45:AC45"/>
    <mergeCell ref="AZ44:BB44"/>
    <mergeCell ref="BC44:BE44"/>
    <mergeCell ref="BG44:BI44"/>
    <mergeCell ref="BJ44:BL44"/>
    <mergeCell ref="BN44:BP44"/>
    <mergeCell ref="BQ44:BS44"/>
    <mergeCell ref="AA44:AC44"/>
    <mergeCell ref="AD44:AF44"/>
    <mergeCell ref="AG44:AI44"/>
    <mergeCell ref="AJ44:AS44"/>
    <mergeCell ref="AT44:AV44"/>
    <mergeCell ref="AW44:AY44"/>
    <mergeCell ref="A44:D44"/>
    <mergeCell ref="E44:G44"/>
    <mergeCell ref="H44:J44"/>
    <mergeCell ref="K44:M44"/>
    <mergeCell ref="N44:W44"/>
    <mergeCell ref="X44:Z44"/>
    <mergeCell ref="BJ43:BL43"/>
    <mergeCell ref="BU43:BW43"/>
    <mergeCell ref="BX43:BZ43"/>
    <mergeCell ref="CA43:CB43"/>
    <mergeCell ref="AJ43:AS43"/>
    <mergeCell ref="AT43:AV43"/>
    <mergeCell ref="AW43:AY43"/>
    <mergeCell ref="AZ43:BB43"/>
    <mergeCell ref="BC43:BE43"/>
    <mergeCell ref="BG43:BI43"/>
    <mergeCell ref="CA42:CB42"/>
    <mergeCell ref="A43:D43"/>
    <mergeCell ref="E43:G43"/>
    <mergeCell ref="H43:J43"/>
    <mergeCell ref="K43:M43"/>
    <mergeCell ref="N43:W43"/>
    <mergeCell ref="X43:Z43"/>
    <mergeCell ref="AA43:AC43"/>
    <mergeCell ref="AD43:AF43"/>
    <mergeCell ref="AG43:AI43"/>
    <mergeCell ref="BG42:BI42"/>
    <mergeCell ref="BJ42:BL42"/>
    <mergeCell ref="BN42:BP42"/>
    <mergeCell ref="BQ42:BS42"/>
    <mergeCell ref="BU42:BW42"/>
    <mergeCell ref="BX42:BZ42"/>
    <mergeCell ref="AG42:AI42"/>
    <mergeCell ref="AJ42:AS42"/>
    <mergeCell ref="AT42:AV42"/>
    <mergeCell ref="AW42:AY42"/>
    <mergeCell ref="AZ42:BB42"/>
    <mergeCell ref="BC42:BE42"/>
    <mergeCell ref="BN43:BP43"/>
    <mergeCell ref="BQ43:BS43"/>
    <mergeCell ref="A42:D42"/>
    <mergeCell ref="E42:G42"/>
    <mergeCell ref="H42:J42"/>
    <mergeCell ref="K42:M42"/>
    <mergeCell ref="N42:W42"/>
    <mergeCell ref="X42:Z42"/>
    <mergeCell ref="AA42:AC42"/>
    <mergeCell ref="AD42:AF42"/>
    <mergeCell ref="BC40:BE40"/>
    <mergeCell ref="AD40:AF40"/>
    <mergeCell ref="AG40:AI40"/>
    <mergeCell ref="AJ40:AS40"/>
    <mergeCell ref="AT40:AV40"/>
    <mergeCell ref="AW40:AY40"/>
    <mergeCell ref="AZ40:BB40"/>
    <mergeCell ref="A37:CB37"/>
    <mergeCell ref="AY38:BZ38"/>
    <mergeCell ref="A39:D40"/>
    <mergeCell ref="E39:CB39"/>
    <mergeCell ref="E40:G40"/>
    <mergeCell ref="H40:J40"/>
    <mergeCell ref="K40:M40"/>
    <mergeCell ref="N40:W40"/>
    <mergeCell ref="X40:Z40"/>
    <mergeCell ref="AA40:AC40"/>
    <mergeCell ref="BX40:BZ40"/>
    <mergeCell ref="CA40:CB40"/>
    <mergeCell ref="BG40:BI40"/>
    <mergeCell ref="BJ40:BL40"/>
    <mergeCell ref="BN40:BP40"/>
    <mergeCell ref="BQ40:BS40"/>
    <mergeCell ref="BU40:BW40"/>
    <mergeCell ref="A32:D32"/>
    <mergeCell ref="E32:L32"/>
    <mergeCell ref="M32:AA32"/>
    <mergeCell ref="AB32:AJ32"/>
    <mergeCell ref="AR32:AZ32"/>
    <mergeCell ref="BA32:CB32"/>
    <mergeCell ref="AW30:AZ30"/>
    <mergeCell ref="BA30:CB30"/>
    <mergeCell ref="A31:D31"/>
    <mergeCell ref="E31:L31"/>
    <mergeCell ref="M31:X31"/>
    <mergeCell ref="Y31:AC31"/>
    <mergeCell ref="AD31:AI31"/>
    <mergeCell ref="AJ31:AV31"/>
    <mergeCell ref="AW31:AZ31"/>
    <mergeCell ref="BA31:CB31"/>
    <mergeCell ref="A30:D30"/>
    <mergeCell ref="E30:L30"/>
    <mergeCell ref="M30:X30"/>
    <mergeCell ref="Y30:AC30"/>
    <mergeCell ref="AD30:AI30"/>
    <mergeCell ref="AJ30:AV30"/>
    <mergeCell ref="AW28:AZ28"/>
    <mergeCell ref="BA28:CB28"/>
    <mergeCell ref="A29:D29"/>
    <mergeCell ref="E29:L29"/>
    <mergeCell ref="M29:X29"/>
    <mergeCell ref="Y29:AC29"/>
    <mergeCell ref="AD29:AI29"/>
    <mergeCell ref="AJ29:AV29"/>
    <mergeCell ref="AW29:AZ29"/>
    <mergeCell ref="BA29:CB29"/>
    <mergeCell ref="A28:D28"/>
    <mergeCell ref="E28:L28"/>
    <mergeCell ref="M28:X28"/>
    <mergeCell ref="Y28:AC28"/>
    <mergeCell ref="AD28:AI28"/>
    <mergeCell ref="AJ28:AV28"/>
    <mergeCell ref="AW26:AZ26"/>
    <mergeCell ref="BA26:CB26"/>
    <mergeCell ref="A27:D27"/>
    <mergeCell ref="E27:L27"/>
    <mergeCell ref="M27:X27"/>
    <mergeCell ref="Y27:AC27"/>
    <mergeCell ref="AD27:AI27"/>
    <mergeCell ref="AJ27:AV27"/>
    <mergeCell ref="AW27:AZ27"/>
    <mergeCell ref="BA27:CB27"/>
    <mergeCell ref="A26:D26"/>
    <mergeCell ref="E26:L26"/>
    <mergeCell ref="M26:X26"/>
    <mergeCell ref="Y26:AC26"/>
    <mergeCell ref="AD26:AI26"/>
    <mergeCell ref="AJ26:AV26"/>
    <mergeCell ref="A25:D25"/>
    <mergeCell ref="E25:L25"/>
    <mergeCell ref="M25:X25"/>
    <mergeCell ref="Y25:AC25"/>
    <mergeCell ref="AD25:AI25"/>
    <mergeCell ref="AJ25:AV25"/>
    <mergeCell ref="AW25:AZ25"/>
    <mergeCell ref="BA25:CB25"/>
    <mergeCell ref="A24:D24"/>
    <mergeCell ref="E24:L24"/>
    <mergeCell ref="M24:X24"/>
    <mergeCell ref="Y24:AC24"/>
    <mergeCell ref="AD24:AI24"/>
    <mergeCell ref="AJ24:AV24"/>
    <mergeCell ref="A23:D23"/>
    <mergeCell ref="E23:L23"/>
    <mergeCell ref="M23:X23"/>
    <mergeCell ref="Y23:AC23"/>
    <mergeCell ref="AD23:AI23"/>
    <mergeCell ref="AJ23:AV23"/>
    <mergeCell ref="AW23:AZ23"/>
    <mergeCell ref="BA23:CB23"/>
    <mergeCell ref="AW24:AZ24"/>
    <mergeCell ref="BA24:CB24"/>
    <mergeCell ref="A18:I18"/>
    <mergeCell ref="A19:CB19"/>
    <mergeCell ref="AY20:CB20"/>
    <mergeCell ref="A21:D21"/>
    <mergeCell ref="E21:L21"/>
    <mergeCell ref="M21:X21"/>
    <mergeCell ref="Y21:AC21"/>
    <mergeCell ref="AD21:AI21"/>
    <mergeCell ref="AJ21:AV21"/>
    <mergeCell ref="AW21:AZ21"/>
    <mergeCell ref="BA21:CB21"/>
    <mergeCell ref="AG15:AJ15"/>
    <mergeCell ref="AR15:AT15"/>
    <mergeCell ref="AV15:AX15"/>
    <mergeCell ref="AY15:BA15"/>
    <mergeCell ref="BB15:BD15"/>
    <mergeCell ref="BE15:CB15"/>
    <mergeCell ref="BB14:BD14"/>
    <mergeCell ref="BE14:CB14"/>
    <mergeCell ref="A15:D15"/>
    <mergeCell ref="E15:G15"/>
    <mergeCell ref="H15:J15"/>
    <mergeCell ref="K15:M15"/>
    <mergeCell ref="N15:W15"/>
    <mergeCell ref="X15:Z15"/>
    <mergeCell ref="AA15:AC15"/>
    <mergeCell ref="AD15:AF15"/>
    <mergeCell ref="AA14:AC14"/>
    <mergeCell ref="AD14:AF14"/>
    <mergeCell ref="AG14:AJ14"/>
    <mergeCell ref="AR14:AT14"/>
    <mergeCell ref="AV14:AX14"/>
    <mergeCell ref="AY14:BA14"/>
    <mergeCell ref="A14:D14"/>
    <mergeCell ref="E14:G14"/>
    <mergeCell ref="H14:J14"/>
    <mergeCell ref="K14:M14"/>
    <mergeCell ref="N14:W14"/>
    <mergeCell ref="X14:Z14"/>
    <mergeCell ref="AG13:AJ13"/>
    <mergeCell ref="AR13:AT13"/>
    <mergeCell ref="AV13:AX13"/>
    <mergeCell ref="AY13:BA13"/>
    <mergeCell ref="BB13:BD13"/>
    <mergeCell ref="BE13:CB13"/>
    <mergeCell ref="BB12:BD12"/>
    <mergeCell ref="BE12:CB12"/>
    <mergeCell ref="A13:D13"/>
    <mergeCell ref="E13:G13"/>
    <mergeCell ref="H13:J13"/>
    <mergeCell ref="K13:M13"/>
    <mergeCell ref="N13:W13"/>
    <mergeCell ref="X13:Z13"/>
    <mergeCell ref="AA13:AC13"/>
    <mergeCell ref="AD13:AF13"/>
    <mergeCell ref="AA12:AC12"/>
    <mergeCell ref="AD12:AF12"/>
    <mergeCell ref="AG12:AJ12"/>
    <mergeCell ref="AR12:AT12"/>
    <mergeCell ref="AV12:AX12"/>
    <mergeCell ref="AY12:BA12"/>
    <mergeCell ref="A12:D12"/>
    <mergeCell ref="E12:G12"/>
    <mergeCell ref="H12:J12"/>
    <mergeCell ref="K12:M12"/>
    <mergeCell ref="N12:W12"/>
    <mergeCell ref="X12:Z12"/>
    <mergeCell ref="AG11:AJ11"/>
    <mergeCell ref="AR11:AT11"/>
    <mergeCell ref="AV11:AX11"/>
    <mergeCell ref="AY11:BA11"/>
    <mergeCell ref="BB11:BD11"/>
    <mergeCell ref="BE11:CB11"/>
    <mergeCell ref="BB10:BD10"/>
    <mergeCell ref="BE10:CB10"/>
    <mergeCell ref="A11:D11"/>
    <mergeCell ref="E11:G11"/>
    <mergeCell ref="H11:J11"/>
    <mergeCell ref="K11:M11"/>
    <mergeCell ref="N11:W11"/>
    <mergeCell ref="X11:Z11"/>
    <mergeCell ref="AA11:AC11"/>
    <mergeCell ref="AD11:AF11"/>
    <mergeCell ref="AA10:AC10"/>
    <mergeCell ref="AD10:AF10"/>
    <mergeCell ref="AG10:AJ10"/>
    <mergeCell ref="AR10:AT10"/>
    <mergeCell ref="AV10:AX10"/>
    <mergeCell ref="AY10:BA10"/>
    <mergeCell ref="A10:D10"/>
    <mergeCell ref="E10:G10"/>
    <mergeCell ref="H10:J10"/>
    <mergeCell ref="K10:M10"/>
    <mergeCell ref="N10:W10"/>
    <mergeCell ref="X10:Z10"/>
    <mergeCell ref="AG9:AJ9"/>
    <mergeCell ref="AR9:AT9"/>
    <mergeCell ref="AV9:AX9"/>
    <mergeCell ref="AY9:BA9"/>
    <mergeCell ref="BB9:BD9"/>
    <mergeCell ref="BE9:CB9"/>
    <mergeCell ref="BB8:BD8"/>
    <mergeCell ref="BE8:CB8"/>
    <mergeCell ref="A9:D9"/>
    <mergeCell ref="E9:G9"/>
    <mergeCell ref="H9:J9"/>
    <mergeCell ref="K9:M9"/>
    <mergeCell ref="N9:W9"/>
    <mergeCell ref="X9:Z9"/>
    <mergeCell ref="AA9:AC9"/>
    <mergeCell ref="AD9:AF9"/>
    <mergeCell ref="AA8:AC8"/>
    <mergeCell ref="AD8:AF8"/>
    <mergeCell ref="AG8:AJ8"/>
    <mergeCell ref="AR8:AT8"/>
    <mergeCell ref="AV8:AX8"/>
    <mergeCell ref="AY8:BA8"/>
    <mergeCell ref="A8:D8"/>
    <mergeCell ref="E8:G8"/>
    <mergeCell ref="H8:J8"/>
    <mergeCell ref="K8:M8"/>
    <mergeCell ref="N8:W8"/>
    <mergeCell ref="X8:Z8"/>
    <mergeCell ref="AG7:AJ7"/>
    <mergeCell ref="AR7:AT7"/>
    <mergeCell ref="AV7:AX7"/>
    <mergeCell ref="AY7:BA7"/>
    <mergeCell ref="BB7:BD7"/>
    <mergeCell ref="BE7:CB7"/>
    <mergeCell ref="BB6:BD6"/>
    <mergeCell ref="BE6:CB6"/>
    <mergeCell ref="A7:D7"/>
    <mergeCell ref="E7:G7"/>
    <mergeCell ref="H7:J7"/>
    <mergeCell ref="K7:M7"/>
    <mergeCell ref="N7:W7"/>
    <mergeCell ref="X7:Z7"/>
    <mergeCell ref="AA7:AC7"/>
    <mergeCell ref="AD7:AF7"/>
    <mergeCell ref="AA6:AC6"/>
    <mergeCell ref="AD6:AF6"/>
    <mergeCell ref="AG6:AJ6"/>
    <mergeCell ref="AR6:AT6"/>
    <mergeCell ref="AV6:AX6"/>
    <mergeCell ref="AY6:BA6"/>
    <mergeCell ref="A6:D6"/>
    <mergeCell ref="E6:G6"/>
    <mergeCell ref="H6:J6"/>
    <mergeCell ref="K6:M6"/>
    <mergeCell ref="N6:W6"/>
    <mergeCell ref="X6:Z6"/>
    <mergeCell ref="AG4:AJ4"/>
    <mergeCell ref="AR4:AT4"/>
    <mergeCell ref="AV4:AX4"/>
    <mergeCell ref="AY4:BA4"/>
    <mergeCell ref="BB4:BD4"/>
    <mergeCell ref="BE4:CB4"/>
    <mergeCell ref="A2:CB2"/>
    <mergeCell ref="AY3:CB3"/>
    <mergeCell ref="A4:D4"/>
    <mergeCell ref="E4:G4"/>
    <mergeCell ref="H4:J4"/>
    <mergeCell ref="K4:M4"/>
    <mergeCell ref="N4:W4"/>
    <mergeCell ref="X4:Z4"/>
    <mergeCell ref="AA4:AC4"/>
    <mergeCell ref="AD4:AF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61,62</vt:lpstr>
      <vt:lpstr>63,64</vt:lpstr>
      <vt:lpstr>65</vt:lpstr>
      <vt:lpstr>66,67</vt:lpstr>
      <vt:lpstr>68</vt:lpstr>
      <vt:lpstr>'61,62'!Print_Area</vt:lpstr>
      <vt:lpstr>'63,64'!Print_Area</vt:lpstr>
      <vt:lpstr>'65'!Print_Area</vt:lpstr>
      <vt:lpstr>'66,67'!Print_Area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2026-10-13T07:51:18Z</dcterms:created>
  <dcterms:modified xsi:type="dcterms:W3CDTF">2026-10-20T08:41:20Z</dcterms:modified>
</cp:coreProperties>
</file>