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7153D668-4E5A-4246-ACB1-14F3C37A970E}" xr6:coauthVersionLast="47" xr6:coauthVersionMax="47" xr10:uidLastSave="{00000000-0000-0000-0000-000000000000}"/>
  <bookViews>
    <workbookView xWindow="1224" yWindow="1956" windowWidth="12420" windowHeight="8964" xr2:uid="{616C5452-F9ED-487C-B7AD-CEB864E79144}"/>
  </bookViews>
  <sheets>
    <sheet name="70,71" sheetId="1" r:id="rId1"/>
    <sheet name="72" sheetId="2" r:id="rId2"/>
    <sheet name="73" sheetId="3" r:id="rId3"/>
    <sheet name="74" sheetId="4" r:id="rId4"/>
    <sheet name="75,76" sheetId="5" r:id="rId5"/>
    <sheet name="77" sheetId="6" r:id="rId6"/>
  </sheets>
  <definedNames>
    <definedName name="_xlnm.Print_Area" localSheetId="0">'70,71'!$A$1:$AQ$50</definedName>
    <definedName name="_xlnm.Print_Area" localSheetId="1">'72'!$A$1:$AQ$25</definedName>
    <definedName name="_xlnm.Print_Area" localSheetId="4">'75,76'!$A$1:$AL$43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6" l="1"/>
  <c r="H7" i="6"/>
  <c r="H8" i="6"/>
  <c r="H9" i="6"/>
  <c r="H10" i="6"/>
  <c r="H11" i="6"/>
  <c r="H12" i="6"/>
  <c r="H13" i="6"/>
  <c r="H14" i="6"/>
  <c r="H15" i="6"/>
  <c r="A30" i="6"/>
  <c r="Q30" i="6"/>
  <c r="A31" i="6"/>
  <c r="Q31" i="6"/>
  <c r="A32" i="6"/>
  <c r="Q32" i="6"/>
  <c r="A33" i="6"/>
  <c r="Q33" i="6"/>
  <c r="A34" i="6"/>
  <c r="Q34" i="6"/>
  <c r="A35" i="6"/>
  <c r="Q35" i="6"/>
  <c r="Q36" i="6"/>
  <c r="L6" i="5"/>
  <c r="L7" i="5"/>
  <c r="L8" i="5"/>
  <c r="L9" i="5"/>
  <c r="L10" i="5"/>
  <c r="L11" i="5"/>
  <c r="L12" i="5"/>
  <c r="L17" i="5"/>
  <c r="F28" i="5"/>
  <c r="F29" i="5"/>
  <c r="F30" i="5"/>
  <c r="F31" i="5"/>
  <c r="F32" i="5"/>
  <c r="F33" i="5"/>
  <c r="F34" i="5"/>
  <c r="F35" i="5"/>
  <c r="F36" i="5"/>
  <c r="F38" i="5"/>
  <c r="F39" i="5"/>
  <c r="AA9" i="4"/>
  <c r="AF9" i="4"/>
  <c r="AA10" i="4"/>
  <c r="AF10" i="4"/>
  <c r="G11" i="4"/>
  <c r="AA11" i="4"/>
  <c r="AF11" i="4"/>
  <c r="G12" i="4"/>
  <c r="AA12" i="4"/>
  <c r="AF12" i="4"/>
  <c r="G13" i="4"/>
  <c r="AA13" i="4"/>
  <c r="AF13" i="4"/>
  <c r="G14" i="4"/>
  <c r="G15" i="4"/>
  <c r="G16" i="4"/>
  <c r="G17" i="4"/>
  <c r="G18" i="4"/>
  <c r="G19" i="4"/>
  <c r="G20" i="4"/>
  <c r="G21" i="4"/>
  <c r="AA21" i="4"/>
  <c r="AF21" i="4"/>
  <c r="A29" i="4"/>
  <c r="A30" i="4"/>
  <c r="A31" i="4"/>
  <c r="A32" i="4"/>
  <c r="A33" i="4"/>
  <c r="A34" i="4"/>
  <c r="A35" i="4"/>
  <c r="A36" i="4"/>
  <c r="A38" i="4"/>
  <c r="A49" i="4"/>
  <c r="A50" i="4"/>
  <c r="A51" i="4"/>
  <c r="A52" i="4"/>
  <c r="A53" i="4"/>
  <c r="A54" i="4"/>
  <c r="A55" i="4"/>
  <c r="A56" i="4"/>
  <c r="A58" i="4"/>
  <c r="Q59" i="4"/>
  <c r="AA19" i="4" s="1"/>
  <c r="V59" i="4"/>
  <c r="AF19" i="4" s="1"/>
  <c r="AA59" i="4"/>
  <c r="AF59" i="4"/>
  <c r="Z9" i="2"/>
  <c r="Z11" i="2"/>
  <c r="Z12" i="2"/>
  <c r="Z13" i="2"/>
  <c r="Z14" i="2"/>
  <c r="Z15" i="2"/>
  <c r="Z16" i="2"/>
  <c r="Z17" i="2"/>
  <c r="Z18" i="2"/>
  <c r="Z20" i="2"/>
  <c r="Z21" i="2"/>
  <c r="Z22" i="2"/>
  <c r="T9" i="1"/>
  <c r="AL9" i="1"/>
  <c r="T11" i="1"/>
  <c r="AL11" i="1"/>
  <c r="T12" i="1"/>
  <c r="AL12" i="1"/>
  <c r="T13" i="1"/>
  <c r="AL13" i="1"/>
  <c r="T14" i="1"/>
  <c r="AL14" i="1"/>
  <c r="T15" i="1"/>
  <c r="AL15" i="1"/>
  <c r="T16" i="1"/>
  <c r="AL16" i="1"/>
  <c r="T17" i="1"/>
  <c r="AL17" i="1"/>
  <c r="T18" i="1"/>
  <c r="AL18" i="1"/>
  <c r="T19" i="1"/>
  <c r="AL19" i="1"/>
  <c r="T20" i="1"/>
  <c r="AL20" i="1"/>
  <c r="T21" i="1"/>
  <c r="AL21" i="1"/>
  <c r="T22" i="1"/>
  <c r="AL22" i="1"/>
  <c r="H34" i="1"/>
  <c r="N34" i="1"/>
  <c r="T34" i="1"/>
  <c r="AL34" i="1"/>
  <c r="AR34" i="1"/>
  <c r="N36" i="1"/>
  <c r="T36" i="1"/>
  <c r="H36" i="1" s="1"/>
  <c r="AL36" i="1"/>
  <c r="AR36" i="1"/>
  <c r="N37" i="1"/>
  <c r="T37" i="1"/>
  <c r="H37" i="1" s="1"/>
  <c r="AL37" i="1"/>
  <c r="AR37" i="1"/>
  <c r="N38" i="1"/>
  <c r="H38" i="1" s="1"/>
  <c r="T38" i="1"/>
  <c r="AL38" i="1"/>
  <c r="AR38" i="1"/>
  <c r="H39" i="1"/>
  <c r="N39" i="1"/>
  <c r="T39" i="1"/>
  <c r="AL39" i="1"/>
  <c r="AR39" i="1"/>
  <c r="N40" i="1"/>
  <c r="T40" i="1"/>
  <c r="AL40" i="1"/>
  <c r="H40" i="1" s="1"/>
  <c r="AR40" i="1"/>
  <c r="N41" i="1"/>
  <c r="T41" i="1"/>
  <c r="H41" i="1" s="1"/>
  <c r="AL41" i="1"/>
  <c r="AR41" i="1"/>
  <c r="N42" i="1"/>
  <c r="H42" i="1" s="1"/>
  <c r="Q42" i="1"/>
  <c r="T42" i="1"/>
  <c r="W42" i="1"/>
  <c r="AL42" i="1"/>
  <c r="AO42" i="1"/>
  <c r="AR42" i="1" s="1"/>
  <c r="N44" i="1"/>
  <c r="H44" i="1" s="1"/>
  <c r="Q44" i="1"/>
  <c r="T44" i="1"/>
  <c r="W44" i="1"/>
  <c r="AI44" i="1"/>
  <c r="AL44" i="1"/>
  <c r="AO44" i="1"/>
  <c r="H45" i="1"/>
  <c r="H46" i="1"/>
  <c r="H47" i="1"/>
  <c r="Z55" i="1"/>
  <c r="Z56" i="1"/>
  <c r="N63" i="1"/>
  <c r="N55" i="1" s="1"/>
  <c r="T63" i="1"/>
  <c r="T55" i="1" s="1"/>
  <c r="Z63" i="1"/>
  <c r="AF63" i="1"/>
  <c r="AF55" i="1" s="1"/>
  <c r="AL63" i="1"/>
  <c r="AL55" i="1" s="1"/>
  <c r="N64" i="1"/>
  <c r="N56" i="1" s="1"/>
  <c r="T64" i="1"/>
  <c r="T56" i="1" s="1"/>
  <c r="Z64" i="1"/>
  <c r="AF64" i="1"/>
  <c r="AF56" i="1" s="1"/>
  <c r="AL64" i="1"/>
  <c r="AL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52" authorId="0" shapeId="0" xr:uid="{00000000-0006-0000-3B00-000001000000}">
      <text>
        <r>
          <rPr>
            <b/>
            <sz val="9"/>
            <color indexed="81"/>
            <rFont val="MS P ゴシック"/>
            <family val="3"/>
            <charset val="128"/>
          </rPr>
          <t>　これまで「年報」としていたが、調査時期によっては作成していないため用いることができない。
　年報の認定者数に係る数値は、3月報値を使用していることから、資料を「月報」に変更する。
　なお、年報は公表前資料であるのに対し、月報は公表済であるため、統計書の公表にあたり支障がない。</t>
        </r>
      </text>
    </comment>
  </commentList>
</comments>
</file>

<file path=xl/sharedStrings.xml><?xml version="1.0" encoding="utf-8"?>
<sst xmlns="http://schemas.openxmlformats.org/spreadsheetml/2006/main" count="350" uniqueCount="174">
  <si>
    <t>金額</t>
    <rPh sb="0" eb="2">
      <t>キンガク</t>
    </rPh>
    <phoneticPr fontId="2"/>
  </si>
  <si>
    <t>件数</t>
    <rPh sb="0" eb="2">
      <t>ケンスウ</t>
    </rPh>
    <phoneticPr fontId="2"/>
  </si>
  <si>
    <t>療養費</t>
    <rPh sb="0" eb="3">
      <t>リョウヨウヒ</t>
    </rPh>
    <phoneticPr fontId="2"/>
  </si>
  <si>
    <t>療養給付金</t>
    <rPh sb="0" eb="2">
      <t>リョウヨウ</t>
    </rPh>
    <rPh sb="2" eb="5">
      <t>キュウフキン</t>
    </rPh>
    <phoneticPr fontId="2"/>
  </si>
  <si>
    <t>療養緒費</t>
    <rPh sb="0" eb="2">
      <t>リョウヨウ</t>
    </rPh>
    <rPh sb="2" eb="3">
      <t>ショ</t>
    </rPh>
    <rPh sb="3" eb="4">
      <t>ヒ</t>
    </rPh>
    <phoneticPr fontId="2"/>
  </si>
  <si>
    <t>高額療養費</t>
    <rPh sb="0" eb="2">
      <t>コウガク</t>
    </rPh>
    <rPh sb="2" eb="5">
      <t>リョウヨウヒ</t>
    </rPh>
    <phoneticPr fontId="2"/>
  </si>
  <si>
    <t>葬祭費</t>
    <rPh sb="0" eb="2">
      <t>ソウサイ</t>
    </rPh>
    <rPh sb="2" eb="3">
      <t>ヒ</t>
    </rPh>
    <phoneticPr fontId="2"/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</si>
  <si>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</si>
  <si>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保険給付</t>
    <rPh sb="0" eb="2">
      <t>ホケン</t>
    </rPh>
    <rPh sb="2" eb="4">
      <t>キュウフ</t>
    </rPh>
    <phoneticPr fontId="2"/>
  </si>
  <si>
    <t>平成31年度</t>
    <rPh sb="0" eb="1">
      <t>ヘイセイ</t>
    </rPh>
    <rPh sb="3" eb="5">
      <t>ネンド</t>
    </rPh>
    <phoneticPr fontId="2"/>
  </si>
  <si>
    <t>平成30年度</t>
    <rPh sb="0" eb="1">
      <t>ヘイセイ</t>
    </rPh>
    <rPh sb="4" eb="6">
      <t>ネンド</t>
    </rPh>
    <phoneticPr fontId="2"/>
  </si>
  <si>
    <t>平成29年度</t>
    <rPh sb="0" eb="1">
      <t>ヘイセイ</t>
    </rPh>
    <rPh sb="3" eb="5">
      <t>ネンド</t>
    </rPh>
    <phoneticPr fontId="2"/>
  </si>
  <si>
    <t>平成28年度</t>
    <rPh sb="0" eb="1">
      <t>ヘイセイ</t>
    </rPh>
    <rPh sb="4" eb="6">
      <t>ネンド</t>
    </rPh>
    <phoneticPr fontId="2"/>
  </si>
  <si>
    <t>平成27年度</t>
    <rPh sb="0" eb="1">
      <t>ヘイセイ</t>
    </rPh>
    <rPh sb="3" eb="5">
      <t>ネンド</t>
    </rPh>
    <phoneticPr fontId="2"/>
  </si>
  <si>
    <t>　　(注)・金額は各年度支払済額による。</t>
    <rPh sb="3" eb="4">
      <t>チュウ</t>
    </rPh>
    <rPh sb="6" eb="8">
      <t>キンガク</t>
    </rPh>
    <rPh sb="9" eb="12">
      <t>カクネンド</t>
    </rPh>
    <rPh sb="12" eb="14">
      <t>シハライ</t>
    </rPh>
    <rPh sb="14" eb="15">
      <t>スミ</t>
    </rPh>
    <rPh sb="15" eb="16">
      <t>ガク</t>
    </rPh>
    <phoneticPr fontId="2"/>
  </si>
  <si>
    <t>　資料：市市民課</t>
    <rPh sb="1" eb="3">
      <t>シリョウ</t>
    </rPh>
    <rPh sb="4" eb="5">
      <t>シ</t>
    </rPh>
    <rPh sb="5" eb="8">
      <t>シミンカ</t>
    </rPh>
    <phoneticPr fontId="2"/>
  </si>
  <si>
    <t>令和5年度</t>
  </si>
  <si>
    <t>令和4年度</t>
  </si>
  <si>
    <t>令和3年度</t>
    <phoneticPr fontId="2"/>
  </si>
  <si>
    <t>令和2年度</t>
  </si>
  <si>
    <t>令和元年度</t>
  </si>
  <si>
    <t>平成30年度</t>
  </si>
  <si>
    <t>平成29年度</t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</si>
  <si>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</si>
  <si>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</si>
  <si>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</si>
  <si>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</si>
  <si>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</si>
  <si>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r>
      <rPr>
        <sz val="9"/>
        <rFont val="ＭＳ Ｐ明朝"/>
        <family val="1"/>
        <charset val="128"/>
      </rPr>
      <t>(内)</t>
    </r>
    <r>
      <rPr>
        <sz val="11"/>
        <rFont val="ＭＳ 明朝"/>
        <family val="1"/>
        <charset val="128"/>
      </rPr>
      <t>療養費</t>
    </r>
    <rPh sb="1" eb="2">
      <t>ウチ</t>
    </rPh>
    <rPh sb="3" eb="6">
      <t>リョウヨウヒ</t>
    </rPh>
    <phoneticPr fontId="2"/>
  </si>
  <si>
    <r>
      <rPr>
        <sz val="9"/>
        <rFont val="ＭＳ Ｐ明朝"/>
        <family val="1"/>
        <charset val="128"/>
      </rPr>
      <t>(内)</t>
    </r>
    <r>
      <rPr>
        <sz val="11"/>
        <rFont val="ＭＳ 明朝"/>
        <family val="1"/>
        <charset val="128"/>
      </rPr>
      <t>療養給付費</t>
    </r>
    <rPh sb="1" eb="2">
      <t>ウチ</t>
    </rPh>
    <rPh sb="3" eb="5">
      <t>リョウヨウ</t>
    </rPh>
    <rPh sb="5" eb="7">
      <t>キュウフ</t>
    </rPh>
    <rPh sb="7" eb="8">
      <t>ヒ</t>
    </rPh>
    <phoneticPr fontId="2"/>
  </si>
  <si>
    <t>(内)</t>
    <rPh sb="1" eb="2">
      <t>ウチ</t>
    </rPh>
    <phoneticPr fontId="2"/>
  </si>
  <si>
    <r>
      <rPr>
        <sz val="9"/>
        <rFont val="ＭＳ Ｐ明朝"/>
        <family val="1"/>
        <charset val="128"/>
      </rPr>
      <t>(内)</t>
    </r>
    <r>
      <rPr>
        <sz val="11"/>
        <rFont val="ＭＳ 明朝"/>
        <family val="1"/>
        <charset val="128"/>
      </rPr>
      <t>療養諸費</t>
    </r>
    <rPh sb="1" eb="2">
      <t>ウチ</t>
    </rPh>
    <rPh sb="3" eb="5">
      <t>リョウヨウ</t>
    </rPh>
    <rPh sb="5" eb="7">
      <t>ショヒ</t>
    </rPh>
    <phoneticPr fontId="2"/>
  </si>
  <si>
    <t>年　　　度</t>
    <rPh sb="0" eb="1">
      <t>トシ</t>
    </rPh>
    <rPh sb="4" eb="5">
      <t>タビ</t>
    </rPh>
    <phoneticPr fontId="2"/>
  </si>
  <si>
    <t>（単位：件、千円）</t>
    <rPh sb="1" eb="3">
      <t>タンイ</t>
    </rPh>
    <rPh sb="4" eb="5">
      <t>ケン</t>
    </rPh>
    <rPh sb="6" eb="8">
      <t>センエン</t>
    </rPh>
    <phoneticPr fontId="2"/>
  </si>
  <si>
    <t>７１．国民健康保険給付状況</t>
    <rPh sb="3" eb="5">
      <t>コクミン</t>
    </rPh>
    <rPh sb="5" eb="7">
      <t>ケンコウ</t>
    </rPh>
    <rPh sb="7" eb="9">
      <t>ホケン</t>
    </rPh>
    <rPh sb="9" eb="11">
      <t>キュウフ</t>
    </rPh>
    <rPh sb="11" eb="13">
      <t>ジョウキョウ</t>
    </rPh>
    <phoneticPr fontId="2"/>
  </si>
  <si>
    <t>　　　　　・総人口、世帯数は各年度とも10月1日現在人口による。　　　</t>
    <rPh sb="6" eb="9">
      <t>ソウジンコウ</t>
    </rPh>
    <rPh sb="10" eb="13">
      <t>セタイスウ</t>
    </rPh>
    <rPh sb="14" eb="17">
      <t>カクネンド</t>
    </rPh>
    <rPh sb="21" eb="22">
      <t>ガツ</t>
    </rPh>
    <rPh sb="23" eb="24">
      <t>ニチ</t>
    </rPh>
    <rPh sb="24" eb="26">
      <t>ゲンザイ</t>
    </rPh>
    <rPh sb="26" eb="28">
      <t>ジンコウ</t>
    </rPh>
    <phoneticPr fontId="2"/>
  </si>
  <si>
    <t>　　(注)　・被保険者、保険加入世帯数は各年度月平均数値による。</t>
    <rPh sb="3" eb="4">
      <t>チュウ</t>
    </rPh>
    <rPh sb="7" eb="11">
      <t>ヒホケンシャ</t>
    </rPh>
    <rPh sb="12" eb="14">
      <t>ホケン</t>
    </rPh>
    <rPh sb="14" eb="16">
      <t>カニュウ</t>
    </rPh>
    <rPh sb="16" eb="18">
      <t>セタイ</t>
    </rPh>
    <rPh sb="18" eb="19">
      <t>スウ</t>
    </rPh>
    <rPh sb="20" eb="23">
      <t>カクネンド</t>
    </rPh>
    <rPh sb="23" eb="24">
      <t>ツキ</t>
    </rPh>
    <rPh sb="24" eb="26">
      <t>ヘイキン</t>
    </rPh>
    <rPh sb="26" eb="28">
      <t>スウチ</t>
    </rPh>
    <phoneticPr fontId="2"/>
  </si>
  <si>
    <t>令和5年度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</si>
  <si>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</si>
  <si>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</si>
  <si>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(C)</t>
    <phoneticPr fontId="2"/>
  </si>
  <si>
    <t>(A)</t>
    <phoneticPr fontId="2"/>
  </si>
  <si>
    <t>(％)</t>
    <phoneticPr fontId="2"/>
  </si>
  <si>
    <t>(D)</t>
    <phoneticPr fontId="2"/>
  </si>
  <si>
    <t>(B)</t>
    <phoneticPr fontId="2"/>
  </si>
  <si>
    <t>総世帯対比</t>
    <rPh sb="0" eb="1">
      <t>ソウ</t>
    </rPh>
    <rPh sb="1" eb="3">
      <t>セタイ</t>
    </rPh>
    <rPh sb="3" eb="5">
      <t>タイヒ</t>
    </rPh>
    <phoneticPr fontId="2"/>
  </si>
  <si>
    <t>総人口対比</t>
    <rPh sb="0" eb="3">
      <t>ソウジンコウ</t>
    </rPh>
    <rPh sb="3" eb="5">
      <t>タイヒ</t>
    </rPh>
    <phoneticPr fontId="2"/>
  </si>
  <si>
    <t>保険加入
世　　帯
（D)</t>
    <rPh sb="0" eb="2">
      <t>ホケン</t>
    </rPh>
    <rPh sb="2" eb="4">
      <t>カニュウ</t>
    </rPh>
    <rPh sb="5" eb="6">
      <t>ヨ</t>
    </rPh>
    <rPh sb="8" eb="9">
      <t>オビ</t>
    </rPh>
    <phoneticPr fontId="2"/>
  </si>
  <si>
    <t>総世帯数
（C）</t>
    <rPh sb="0" eb="1">
      <t>ソウ</t>
    </rPh>
    <rPh sb="1" eb="4">
      <t>セタイスウ</t>
    </rPh>
    <phoneticPr fontId="2"/>
  </si>
  <si>
    <t>被保険者数
（B）</t>
    <rPh sb="0" eb="4">
      <t>ヒホケンシャ</t>
    </rPh>
    <rPh sb="4" eb="5">
      <t>スウ</t>
    </rPh>
    <phoneticPr fontId="2"/>
  </si>
  <si>
    <t>総　人　口
（A)</t>
    <rPh sb="0" eb="1">
      <t>フサ</t>
    </rPh>
    <rPh sb="2" eb="3">
      <t>ヒト</t>
    </rPh>
    <rPh sb="4" eb="5">
      <t>クチ</t>
    </rPh>
    <phoneticPr fontId="2"/>
  </si>
  <si>
    <t>年　　度</t>
    <rPh sb="0" eb="1">
      <t>トシ</t>
    </rPh>
    <rPh sb="3" eb="4">
      <t>タビ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</si>
  <si>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</si>
  <si>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７０．国民健康保険の加入状況</t>
    <rPh sb="3" eb="5">
      <t>コクミン</t>
    </rPh>
    <rPh sb="5" eb="7">
      <t>ケンコウ</t>
    </rPh>
    <rPh sb="7" eb="9">
      <t>ホケン</t>
    </rPh>
    <rPh sb="10" eb="12">
      <t>カニュウ</t>
    </rPh>
    <rPh sb="12" eb="14">
      <t>ジョウキョウ</t>
    </rPh>
    <phoneticPr fontId="2"/>
  </si>
  <si>
    <t>社会保障</t>
    <rPh sb="0" eb="2">
      <t>シャカイ</t>
    </rPh>
    <rPh sb="2" eb="4">
      <t>ホショウ</t>
    </rPh>
    <phoneticPr fontId="2"/>
  </si>
  <si>
    <t>　　（注）・被保険者、障害認定者数は、各月年度平均値による。</t>
    <rPh sb="3" eb="4">
      <t>チュウ</t>
    </rPh>
    <rPh sb="6" eb="10">
      <t>ヒホケンシャ</t>
    </rPh>
    <rPh sb="11" eb="13">
      <t>ショウガイ</t>
    </rPh>
    <rPh sb="13" eb="15">
      <t>ニンテイ</t>
    </rPh>
    <rPh sb="15" eb="16">
      <t>シャ</t>
    </rPh>
    <rPh sb="16" eb="17">
      <t>スウ</t>
    </rPh>
    <rPh sb="19" eb="21">
      <t>カクツキ</t>
    </rPh>
    <rPh sb="21" eb="23">
      <t>ネンド</t>
    </rPh>
    <rPh sb="23" eb="26">
      <t>ヘイキンチ</t>
    </rPh>
    <phoneticPr fontId="2"/>
  </si>
  <si>
    <t>　資料：山口県後期高齢者医療広域連合</t>
    <rPh sb="1" eb="3">
      <t>シリョウ</t>
    </rPh>
    <rPh sb="4" eb="7">
      <t>ヤマグチケン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phoneticPr fontId="2"/>
  </si>
  <si>
    <t>平成23年度</t>
    <rPh sb="0" eb="2">
      <t>ヘイセイ</t>
    </rPh>
    <rPh sb="4" eb="6">
      <t>ネンド</t>
    </rPh>
    <phoneticPr fontId="2"/>
  </si>
  <si>
    <t>障害認定者数
(65～74歳)</t>
    <rPh sb="0" eb="2">
      <t>ショウガイ</t>
    </rPh>
    <rPh sb="2" eb="5">
      <t>ニンテイシャ</t>
    </rPh>
    <rPh sb="5" eb="6">
      <t>スウ</t>
    </rPh>
    <rPh sb="13" eb="14">
      <t>サイ</t>
    </rPh>
    <phoneticPr fontId="2"/>
  </si>
  <si>
    <t>（単位：人）</t>
    <rPh sb="1" eb="3">
      <t>タンイ</t>
    </rPh>
    <rPh sb="4" eb="5">
      <t>ヒト</t>
    </rPh>
    <phoneticPr fontId="2"/>
  </si>
  <si>
    <t>７２．後期高齢者医療制度の加入状況</t>
    <rPh sb="3" eb="5">
      <t>コウキ</t>
    </rPh>
    <rPh sb="5" eb="8">
      <t>コウレイシャ</t>
    </rPh>
    <rPh sb="8" eb="10">
      <t>イリョウ</t>
    </rPh>
    <rPh sb="10" eb="12">
      <t>セイド</t>
    </rPh>
    <rPh sb="13" eb="15">
      <t>カニュウ</t>
    </rPh>
    <rPh sb="15" eb="17">
      <t>ジョウキョウ</t>
    </rPh>
    <phoneticPr fontId="2"/>
  </si>
  <si>
    <t>　資料：市民課「介護保険事業状況報告（月報）各年3月分」</t>
    <rPh sb="1" eb="3">
      <t>シリョウ</t>
    </rPh>
    <rPh sb="4" eb="6">
      <t>シミン</t>
    </rPh>
    <rPh sb="6" eb="7">
      <t>カ</t>
    </rPh>
    <rPh sb="8" eb="10">
      <t>カイゴ</t>
    </rPh>
    <rPh sb="10" eb="12">
      <t>ホケン</t>
    </rPh>
    <rPh sb="12" eb="14">
      <t>ジギョウ</t>
    </rPh>
    <rPh sb="14" eb="16">
      <t>ジョウキョウ</t>
    </rPh>
    <rPh sb="16" eb="18">
      <t>ホウコク</t>
    </rPh>
    <rPh sb="19" eb="21">
      <t>ゲッポウ</t>
    </rPh>
    <rPh sb="22" eb="23">
      <t>カク</t>
    </rPh>
    <rPh sb="23" eb="24">
      <t>ネン</t>
    </rPh>
    <rPh sb="25" eb="27">
      <t>ガツブン</t>
    </rPh>
    <phoneticPr fontId="2"/>
  </si>
  <si>
    <t>第2号被保険者</t>
  </si>
  <si>
    <t>75歳以上</t>
  </si>
  <si>
    <t>75歳未満</t>
  </si>
  <si>
    <t>第1号被保険者</t>
  </si>
  <si>
    <t>令和5年度</t>
    <phoneticPr fontId="2"/>
  </si>
  <si>
    <t>令和4年度</t>
    <phoneticPr fontId="2"/>
  </si>
  <si>
    <t>令和3年度</t>
  </si>
  <si>
    <t>第2号被保険者</t>
    <rPh sb="0" eb="1">
      <t>ダイ</t>
    </rPh>
    <rPh sb="2" eb="3">
      <t>ゴウ</t>
    </rPh>
    <rPh sb="3" eb="7">
      <t>ヒホケンシャ</t>
    </rPh>
    <phoneticPr fontId="2"/>
  </si>
  <si>
    <t>75歳以上</t>
    <rPh sb="2" eb="5">
      <t>サイイジョウ</t>
    </rPh>
    <phoneticPr fontId="2"/>
  </si>
  <si>
    <t>75歳未満</t>
    <rPh sb="2" eb="5">
      <t>サイミマン</t>
    </rPh>
    <phoneticPr fontId="2"/>
  </si>
  <si>
    <t>第1号被保険者</t>
    <rPh sb="0" eb="1">
      <t>ダイ</t>
    </rPh>
    <rPh sb="2" eb="3">
      <t>ゴウ</t>
    </rPh>
    <rPh sb="3" eb="7">
      <t>ヒホケンシャ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</si>
  <si>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</si>
  <si>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</si>
  <si>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</si>
  <si>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要介護5</t>
    <rPh sb="0" eb="3">
      <t>ヨウカイゴ</t>
    </rPh>
    <phoneticPr fontId="2"/>
  </si>
  <si>
    <t>要介護4</t>
    <rPh sb="0" eb="3">
      <t>ヨウカイゴ</t>
    </rPh>
    <phoneticPr fontId="2"/>
  </si>
  <si>
    <t>要介護3</t>
    <rPh sb="0" eb="3">
      <t>ヨウカイゴ</t>
    </rPh>
    <phoneticPr fontId="2"/>
  </si>
  <si>
    <t>要介護2</t>
    <rPh sb="0" eb="3">
      <t>ヨウカイゴ</t>
    </rPh>
    <phoneticPr fontId="2"/>
  </si>
  <si>
    <t>要介護1</t>
    <rPh sb="0" eb="3">
      <t>ヨウカイゴ</t>
    </rPh>
    <phoneticPr fontId="2"/>
  </si>
  <si>
    <t>要支援2</t>
    <rPh sb="0" eb="3">
      <t>ヨウシエン</t>
    </rPh>
    <phoneticPr fontId="2"/>
  </si>
  <si>
    <t>要支援1</t>
    <rPh sb="0" eb="3">
      <t>ヨウシエン</t>
    </rPh>
    <phoneticPr fontId="2"/>
  </si>
  <si>
    <t>総　数</t>
    <rPh sb="0" eb="1">
      <t>ソウ</t>
    </rPh>
    <rPh sb="2" eb="3">
      <t>スウ</t>
    </rPh>
    <phoneticPr fontId="2"/>
  </si>
  <si>
    <t>年　　度</t>
    <rPh sb="0" eb="1">
      <t>トシ</t>
    </rPh>
    <rPh sb="3" eb="4">
      <t>ド</t>
    </rPh>
    <phoneticPr fontId="2"/>
  </si>
  <si>
    <t>（単位：人）</t>
    <rPh sb="1" eb="3">
      <t>タンイ</t>
    </rPh>
    <rPh sb="4" eb="5">
      <t>ニン</t>
    </rPh>
    <phoneticPr fontId="2"/>
  </si>
  <si>
    <t xml:space="preserve"> ７３．介護保険要介護（要支援）認定者数</t>
    <rPh sb="4" eb="6">
      <t>カイゴ</t>
    </rPh>
    <rPh sb="6" eb="8">
      <t>ホケン</t>
    </rPh>
    <rPh sb="8" eb="11">
      <t>ヨウカイゴ</t>
    </rPh>
    <rPh sb="12" eb="15">
      <t>ヨウシエン</t>
    </rPh>
    <rPh sb="16" eb="18">
      <t>ニンテイ</t>
    </rPh>
    <rPh sb="18" eb="19">
      <t>シャ</t>
    </rPh>
    <rPh sb="19" eb="20">
      <t>スウ</t>
    </rPh>
    <phoneticPr fontId="2"/>
  </si>
  <si>
    <t>　資料：市市民課（宇部年金事務所）</t>
    <rPh sb="1" eb="3">
      <t>シリョウ</t>
    </rPh>
    <rPh sb="4" eb="5">
      <t>シ</t>
    </rPh>
    <rPh sb="5" eb="7">
      <t>シミン</t>
    </rPh>
    <rPh sb="7" eb="8">
      <t>カ</t>
    </rPh>
    <rPh sb="9" eb="11">
      <t>ウベ</t>
    </rPh>
    <rPh sb="11" eb="13">
      <t>ネンキン</t>
    </rPh>
    <rPh sb="13" eb="16">
      <t>ジムショ</t>
    </rPh>
    <phoneticPr fontId="2"/>
  </si>
  <si>
    <t>人数</t>
    <rPh sb="0" eb="2">
      <t>ニンズウ</t>
    </rPh>
    <phoneticPr fontId="2"/>
  </si>
  <si>
    <t>死亡一時金</t>
    <rPh sb="0" eb="2">
      <t>シボウ</t>
    </rPh>
    <rPh sb="2" eb="5">
      <t>イチジキン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</si>
  <si>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</si>
  <si>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</si>
  <si>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寡　婦　年　金</t>
    <rPh sb="0" eb="1">
      <t>ヤモメ</t>
    </rPh>
    <rPh sb="2" eb="3">
      <t>フ</t>
    </rPh>
    <rPh sb="4" eb="5">
      <t>トシ</t>
    </rPh>
    <rPh sb="6" eb="7">
      <t>キン</t>
    </rPh>
    <phoneticPr fontId="2"/>
  </si>
  <si>
    <t>内訳：受給者数・支給金額</t>
    <phoneticPr fontId="2"/>
  </si>
  <si>
    <t>-</t>
    <phoneticPr fontId="2"/>
  </si>
  <si>
    <t>金　額</t>
    <rPh sb="0" eb="1">
      <t>キン</t>
    </rPh>
    <rPh sb="2" eb="3">
      <t>ガク</t>
    </rPh>
    <phoneticPr fontId="2"/>
  </si>
  <si>
    <t>人　数</t>
    <rPh sb="0" eb="1">
      <t>ヒト</t>
    </rPh>
    <rPh sb="2" eb="3">
      <t>カズ</t>
    </rPh>
    <phoneticPr fontId="2"/>
  </si>
  <si>
    <t>遺　児　年　金</t>
    <rPh sb="0" eb="1">
      <t>イ</t>
    </rPh>
    <rPh sb="2" eb="3">
      <t>コ</t>
    </rPh>
    <rPh sb="4" eb="5">
      <t>トシ</t>
    </rPh>
    <rPh sb="6" eb="7">
      <t>カネ</t>
    </rPh>
    <phoneticPr fontId="2"/>
  </si>
  <si>
    <t>母　子　年　金</t>
    <rPh sb="0" eb="1">
      <t>ハハ</t>
    </rPh>
    <rPh sb="2" eb="3">
      <t>コ</t>
    </rPh>
    <rPh sb="4" eb="5">
      <t>トシ</t>
    </rPh>
    <rPh sb="6" eb="7">
      <t>キン</t>
    </rPh>
    <phoneticPr fontId="2"/>
  </si>
  <si>
    <t>障　害　年　金</t>
    <rPh sb="0" eb="1">
      <t>サワ</t>
    </rPh>
    <rPh sb="2" eb="3">
      <t>ガイ</t>
    </rPh>
    <rPh sb="4" eb="5">
      <t>トシ</t>
    </rPh>
    <rPh sb="6" eb="7">
      <t>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</si>
  <si>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</si>
  <si>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平成22年度</t>
    <rPh sb="0" eb="2">
      <t>ヘイセイ</t>
    </rPh>
    <rPh sb="4" eb="6">
      <t>ネンド</t>
    </rPh>
    <phoneticPr fontId="2"/>
  </si>
  <si>
    <t>3　号</t>
    <rPh sb="2" eb="3">
      <t>ゴウ</t>
    </rPh>
    <phoneticPr fontId="2"/>
  </si>
  <si>
    <t>任　意</t>
    <rPh sb="0" eb="1">
      <t>ニン</t>
    </rPh>
    <rPh sb="2" eb="3">
      <t>イ</t>
    </rPh>
    <phoneticPr fontId="2"/>
  </si>
  <si>
    <t>1　号</t>
    <rPh sb="2" eb="3">
      <t>ゴウ</t>
    </rPh>
    <phoneticPr fontId="2"/>
  </si>
  <si>
    <t>総　数</t>
    <rPh sb="0" eb="1">
      <t>フサ</t>
    </rPh>
    <rPh sb="2" eb="3">
      <t>カズ</t>
    </rPh>
    <phoneticPr fontId="2"/>
  </si>
  <si>
    <t>老齢（通算）年金</t>
    <rPh sb="0" eb="2">
      <t>ロウレイ</t>
    </rPh>
    <rPh sb="3" eb="5">
      <t>ツウサン</t>
    </rPh>
    <rPh sb="6" eb="8">
      <t>ネンキン</t>
    </rPh>
    <phoneticPr fontId="2"/>
  </si>
  <si>
    <t>内訳：受給者数・支給金額</t>
    <rPh sb="0" eb="2">
      <t>ウチワケ</t>
    </rPh>
    <rPh sb="3" eb="6">
      <t>ジュキュウシャ</t>
    </rPh>
    <rPh sb="6" eb="7">
      <t>スウ</t>
    </rPh>
    <rPh sb="8" eb="10">
      <t>シキュウ</t>
    </rPh>
    <rPh sb="10" eb="12">
      <t>キンガク</t>
    </rPh>
    <phoneticPr fontId="2"/>
  </si>
  <si>
    <t>受給権者数
支給金額</t>
    <rPh sb="0" eb="3">
      <t>ジュキュウケン</t>
    </rPh>
    <rPh sb="3" eb="4">
      <t>シャ</t>
    </rPh>
    <rPh sb="4" eb="5">
      <t>スウ</t>
    </rPh>
    <rPh sb="6" eb="8">
      <t>シキュウ</t>
    </rPh>
    <rPh sb="8" eb="10">
      <t>キンガク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</si>
  <si>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</si>
  <si>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（単位：人、千円）</t>
    <rPh sb="1" eb="3">
      <t>タンイ</t>
    </rPh>
    <rPh sb="4" eb="5">
      <t>ヒト</t>
    </rPh>
    <rPh sb="6" eb="8">
      <t>センエン</t>
    </rPh>
    <phoneticPr fontId="2"/>
  </si>
  <si>
    <t>７４．国民年金の状況（拠出制）</t>
    <rPh sb="3" eb="5">
      <t>コクミン</t>
    </rPh>
    <rPh sb="5" eb="7">
      <t>ネンキン</t>
    </rPh>
    <rPh sb="8" eb="10">
      <t>ジョウキョウ</t>
    </rPh>
    <rPh sb="11" eb="13">
      <t>キョシュツ</t>
    </rPh>
    <rPh sb="13" eb="14">
      <t>セイ</t>
    </rPh>
    <phoneticPr fontId="2"/>
  </si>
  <si>
    <t>　資料：市福祉課</t>
    <rPh sb="1" eb="3">
      <t>シリョウ</t>
    </rPh>
    <rPh sb="4" eb="5">
      <t>シ</t>
    </rPh>
    <rPh sb="5" eb="8">
      <t>フクシカ</t>
    </rPh>
    <phoneticPr fontId="2"/>
  </si>
  <si>
    <t>令和5年度</t>
    <rPh sb="0" eb="2">
      <t>レイワ</t>
    </rPh>
    <rPh sb="4" eb="5">
      <t>ド</t>
    </rPh>
    <phoneticPr fontId="2"/>
  </si>
  <si>
    <t>令和4年度</t>
    <rPh sb="0" eb="2">
      <t>レイワ</t>
    </rPh>
    <rPh sb="4" eb="5">
      <t>ド</t>
    </rPh>
    <phoneticPr fontId="2"/>
  </si>
  <si>
    <t>令和3年度</t>
    <rPh sb="0" eb="2">
      <t>レイワ</t>
    </rPh>
    <rPh sb="4" eb="5">
      <t>ド</t>
    </rPh>
    <phoneticPr fontId="2"/>
  </si>
  <si>
    <t>平成28年度</t>
    <rPh sb="0" eb="1">
      <t>ヘイセイ</t>
    </rPh>
    <rPh sb="5" eb="6">
      <t>ド</t>
    </rPh>
    <phoneticPr fontId="2"/>
  </si>
  <si>
    <t>平成27年度</t>
    <rPh sb="0" eb="1">
      <t>ヘイセイ</t>
    </rPh>
    <rPh sb="3" eb="4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</si>
  <si>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</si>
  <si>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</si>
  <si>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</si>
  <si>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平成22年度</t>
    <rPh sb="0" eb="1">
      <t>ヘイセイ</t>
    </rPh>
    <rPh sb="5" eb="6">
      <t>ド</t>
    </rPh>
    <phoneticPr fontId="2"/>
  </si>
  <si>
    <t>施設
事務費</t>
    <rPh sb="0" eb="2">
      <t>シセツ</t>
    </rPh>
    <rPh sb="3" eb="6">
      <t>ジムヒ</t>
    </rPh>
    <phoneticPr fontId="2"/>
  </si>
  <si>
    <t>介助
扶助</t>
    <rPh sb="0" eb="2">
      <t>カイジョ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</si>
  <si>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</si>
  <si>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生業
扶助</t>
    <rPh sb="0" eb="2">
      <t>セイギョウ</t>
    </rPh>
    <rPh sb="3" eb="5">
      <t>フジョ</t>
    </rPh>
    <phoneticPr fontId="2"/>
  </si>
  <si>
    <t>出産
扶助</t>
    <rPh sb="0" eb="2">
      <t>シュッサン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</si>
  <si>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</si>
  <si>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</si>
  <si>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</si>
  <si>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生活
扶助</t>
    <rPh sb="0" eb="2">
      <t>セイカツ</t>
    </rPh>
    <rPh sb="3" eb="5">
      <t>フジョ</t>
    </rPh>
    <phoneticPr fontId="2"/>
  </si>
  <si>
    <t>総額</t>
    <rPh sb="0" eb="2">
      <t>ソウガク</t>
    </rPh>
    <phoneticPr fontId="2"/>
  </si>
  <si>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</si>
  <si>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</si>
  <si>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７６．生活保護法による保護状況（保護費）</t>
    <rPh sb="3" eb="5">
      <t>セイカツ</t>
    </rPh>
    <rPh sb="5" eb="7">
      <t>ホゴ</t>
    </rPh>
    <rPh sb="7" eb="8">
      <t>ホウ</t>
    </rPh>
    <rPh sb="11" eb="13">
      <t>ホゴ</t>
    </rPh>
    <rPh sb="13" eb="15">
      <t>ジョウキョウ</t>
    </rPh>
    <rPh sb="16" eb="19">
      <t>ホゴヒ</t>
    </rPh>
    <phoneticPr fontId="2"/>
  </si>
  <si>
    <t>　　（注）・被保護世帯数・実人員は各年度3月末日、他は月平均の数値</t>
    <rPh sb="3" eb="4">
      <t>チュウ</t>
    </rPh>
    <rPh sb="6" eb="7">
      <t>ヒ</t>
    </rPh>
    <rPh sb="7" eb="9">
      <t>ホゴ</t>
    </rPh>
    <rPh sb="9" eb="12">
      <t>セタイスウ</t>
    </rPh>
    <rPh sb="13" eb="14">
      <t>ジツ</t>
    </rPh>
    <rPh sb="14" eb="16">
      <t>ジンイン</t>
    </rPh>
    <rPh sb="17" eb="20">
      <t>カクネンド</t>
    </rPh>
    <rPh sb="21" eb="22">
      <t>ガツ</t>
    </rPh>
    <rPh sb="22" eb="23">
      <t>マツ</t>
    </rPh>
    <rPh sb="23" eb="24">
      <t>ジツ</t>
    </rPh>
    <rPh sb="25" eb="26">
      <t>ホカ</t>
    </rPh>
    <rPh sb="27" eb="30">
      <t>ツキヘイキン</t>
    </rPh>
    <rPh sb="31" eb="33">
      <t>スウチ</t>
    </rPh>
    <phoneticPr fontId="2"/>
  </si>
  <si>
    <t>　資料：市福祉課</t>
    <rPh sb="1" eb="3">
      <t>シリョウ</t>
    </rPh>
    <rPh sb="4" eb="5">
      <t>シ</t>
    </rPh>
    <rPh sb="5" eb="7">
      <t>フクシ</t>
    </rPh>
    <rPh sb="7" eb="8">
      <t>カ</t>
    </rPh>
    <phoneticPr fontId="2"/>
  </si>
  <si>
    <t>平成28年度</t>
    <rPh sb="0" eb="1">
      <t>ヘイセイ</t>
    </rPh>
    <rPh sb="3" eb="4">
      <t>ネン</t>
    </rPh>
    <rPh sb="5" eb="6">
      <t>ド</t>
    </rPh>
    <phoneticPr fontId="2"/>
  </si>
  <si>
    <t>介護
扶助</t>
    <rPh sb="0" eb="2">
      <t>カイゴ</t>
    </rPh>
    <rPh sb="3" eb="5">
      <t>フジョ</t>
    </rPh>
    <phoneticPr fontId="2"/>
  </si>
  <si>
    <t>総数</t>
    <rPh sb="0" eb="2">
      <t>ソウスウ</t>
    </rPh>
    <phoneticPr fontId="2"/>
  </si>
  <si>
    <t>被保護
人員数</t>
    <rPh sb="0" eb="1">
      <t>ヒ</t>
    </rPh>
    <rPh sb="1" eb="3">
      <t>ホゴ</t>
    </rPh>
    <rPh sb="4" eb="6">
      <t>ジンイン</t>
    </rPh>
    <rPh sb="6" eb="7">
      <t>スウ</t>
    </rPh>
    <phoneticPr fontId="2"/>
  </si>
  <si>
    <t>被保護
世帯数</t>
    <rPh sb="0" eb="1">
      <t>ヒ</t>
    </rPh>
    <rPh sb="1" eb="3">
      <t>ホゴ</t>
    </rPh>
    <rPh sb="4" eb="7">
      <t>セタイスウ</t>
    </rPh>
    <phoneticPr fontId="2"/>
  </si>
  <si>
    <t>７５．生活保護法による保護状況（保護人員）</t>
    <rPh sb="3" eb="5">
      <t>セイカツ</t>
    </rPh>
    <rPh sb="5" eb="8">
      <t>ホゴホウ</t>
    </rPh>
    <rPh sb="11" eb="13">
      <t>ホゴ</t>
    </rPh>
    <rPh sb="13" eb="15">
      <t>ジョウキョウ</t>
    </rPh>
    <rPh sb="16" eb="18">
      <t>ホゴ</t>
    </rPh>
    <rPh sb="18" eb="20">
      <t>ジンイン</t>
    </rPh>
    <phoneticPr fontId="2"/>
  </si>
  <si>
    <t>　資料：市地域福祉課</t>
    <rPh sb="1" eb="3">
      <t>シリョウ</t>
    </rPh>
    <rPh sb="4" eb="5">
      <t>シ</t>
    </rPh>
    <rPh sb="5" eb="7">
      <t>チイキ</t>
    </rPh>
    <rPh sb="7" eb="10">
      <t>フクシカ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</si>
  <si>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</si>
  <si>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</si>
  <si>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</si>
  <si>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</si>
  <si>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実績</t>
    <rPh sb="0" eb="2">
      <t>ジッセキ</t>
    </rPh>
    <phoneticPr fontId="2"/>
  </si>
  <si>
    <t>目標者数</t>
    <rPh sb="0" eb="2">
      <t>モクヒョウ</t>
    </rPh>
    <rPh sb="2" eb="3">
      <t>シャ</t>
    </rPh>
    <rPh sb="3" eb="4">
      <t>スウ</t>
    </rPh>
    <phoneticPr fontId="2"/>
  </si>
  <si>
    <t>７８．献　血　の　状　況</t>
    <rPh sb="3" eb="4">
      <t>ケン</t>
    </rPh>
    <rPh sb="5" eb="6">
      <t>チ</t>
    </rPh>
    <rPh sb="9" eb="10">
      <t>ジョウ</t>
    </rPh>
    <rPh sb="11" eb="12">
      <t>イワン</t>
    </rPh>
    <phoneticPr fontId="2"/>
  </si>
  <si>
    <t>令和6.4.1</t>
    <rPh sb="0" eb="2">
      <t>レイワ</t>
    </rPh>
    <phoneticPr fontId="2"/>
  </si>
  <si>
    <t>令和5.4.1</t>
    <rPh sb="0" eb="2">
      <t>レイワ</t>
    </rPh>
    <phoneticPr fontId="2"/>
  </si>
  <si>
    <t>令和4.4.1</t>
    <rPh sb="0" eb="2">
      <t>レイワ</t>
    </rPh>
    <phoneticPr fontId="2"/>
  </si>
  <si>
    <t>令和3.4.1</t>
  </si>
  <si>
    <t>令和2.4.1</t>
  </si>
  <si>
    <t>平成31.4.1</t>
  </si>
  <si>
    <t>平成30.4.1</t>
  </si>
  <si>
    <t>平成29.4.1</t>
  </si>
  <si>
    <t>平成28.4.1</t>
    <rPh sb="0" eb="2">
      <t>ヘイセイ</t>
    </rPh>
    <phoneticPr fontId="2"/>
  </si>
  <si>
    <t>平成27.4.1</t>
    <rPh sb="0" eb="2">
      <t>ヘイセイ</t>
    </rPh>
    <phoneticPr fontId="2"/>
  </si>
  <si>
    <t>平成26.4.1</t>
    <rPh sb="0" eb="2">
      <t>ヘイセイ</t>
    </rPh>
    <phoneticPr fontId="2"/>
  </si>
  <si>
    <t>平成25.4.1</t>
    <rPh sb="0" eb="2">
      <t>ヘイセイ</t>
    </rPh>
    <phoneticPr fontId="2"/>
  </si>
  <si>
    <t>平成24.4.1</t>
    <rPh sb="0" eb="2">
      <t>ヘイセイ</t>
    </rPh>
    <phoneticPr fontId="2"/>
  </si>
  <si>
    <t>平成23.4.1</t>
    <rPh sb="0" eb="2">
      <t>ヘイセイ</t>
    </rPh>
    <phoneticPr fontId="2"/>
  </si>
  <si>
    <t>平成22.4.1</t>
    <rPh sb="0" eb="2">
      <t>ヘイセイ</t>
    </rPh>
    <phoneticPr fontId="2"/>
  </si>
  <si>
    <t>平成21.4.1</t>
    <rPh sb="0" eb="2">
      <t>ヘイセイ</t>
    </rPh>
    <phoneticPr fontId="2"/>
  </si>
  <si>
    <t>内部障害</t>
    <rPh sb="0" eb="2">
      <t>ナイブ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</si>
  <si>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</si>
  <si>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</si>
  <si>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聴覚・平衡
機能障害</t>
    <rPh sb="0" eb="2">
      <t>チョウカク</t>
    </rPh>
    <rPh sb="3" eb="5">
      <t>ヘイコウ</t>
    </rPh>
    <rPh sb="6" eb="8">
      <t>キノウ</t>
    </rPh>
    <rPh sb="8" eb="10">
      <t>ショウガイ</t>
    </rPh>
    <phoneticPr fontId="2"/>
  </si>
  <si>
    <t>視覚障害</t>
    <rPh sb="0" eb="2">
      <t>シカク</t>
    </rPh>
    <rPh sb="2" eb="4">
      <t>ショウガイ</t>
    </rPh>
    <phoneticPr fontId="2"/>
  </si>
  <si>
    <t>年次</t>
    <rPh sb="0" eb="2">
      <t>ネンジ</t>
    </rPh>
    <phoneticPr fontId="2"/>
  </si>
  <si>
    <t>７７.身体障害者手帳所持者数</t>
    <rPh sb="3" eb="5">
      <t>シンタイ</t>
    </rPh>
    <rPh sb="5" eb="8">
      <t>ショウガイシャ</t>
    </rPh>
    <rPh sb="8" eb="10">
      <t>テチョウ</t>
    </rPh>
    <rPh sb="10" eb="13">
      <t>ショジシャ</t>
    </rPh>
    <rPh sb="13" eb="1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</si>
</sst>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\ ;;\ "/>
    <numFmt numFmtId="177" formatCode="#,##0_ "/>
    <numFmt numFmtId="178" formatCode="#,##0.0_ "/>
    <numFmt numFmtId="179" formatCode="0.0_ "/>
    <numFmt numFmtId="180" formatCode="#,##0\ ;;"/>
    <numFmt numFmtId="181" formatCode="0_ "/>
  </numFmts>
  <fonts count="1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7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" xfId="0" quotePrefix="1" applyNumberFormat="1" applyFont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1" xfId="1" quotePrefix="1" applyNumberFormat="1" applyFont="1" applyFill="1" applyBorder="1" applyAlignment="1">
      <alignment vertical="center"/>
    </xf>
    <xf numFmtId="176" fontId="1" fillId="0" borderId="2" xfId="1" quotePrefix="1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0" borderId="0" xfId="0" quotePrefix="1" applyNumberFormat="1" applyFont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1" quotePrefix="1" applyNumberFormat="1" applyFont="1" applyFill="1" applyBorder="1" applyAlignment="1">
      <alignment vertical="center"/>
    </xf>
    <xf numFmtId="176" fontId="1" fillId="0" borderId="5" xfId="1" quotePrefix="1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 shrinkToFit="1"/>
    </xf>
    <xf numFmtId="3" fontId="6" fillId="0" borderId="5" xfId="0" applyNumberFormat="1" applyFont="1" applyBorder="1" applyAlignment="1">
      <alignment horizontal="right" vertical="center" shrinkToFit="1"/>
    </xf>
    <xf numFmtId="0" fontId="1" fillId="0" borderId="10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77" fontId="7" fillId="0" borderId="0" xfId="0" applyNumberFormat="1" applyFont="1" applyAlignment="1">
      <alignment horizontal="right" vertical="center" shrinkToFit="1"/>
    </xf>
    <xf numFmtId="177" fontId="7" fillId="0" borderId="0" xfId="0" applyNumberFormat="1" applyFont="1" applyAlignment="1">
      <alignment horizontal="right" vertical="center" shrinkToFit="1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178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9" fontId="1" fillId="0" borderId="0" xfId="0" applyNumberFormat="1" applyFont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9" fontId="1" fillId="0" borderId="0" xfId="0" applyNumberFormat="1" applyFont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1" fillId="0" borderId="23" xfId="0" applyFont="1" applyBorder="1" applyAlignment="1">
      <alignment horizontal="left" vertical="center"/>
    </xf>
    <xf numFmtId="180" fontId="1" fillId="0" borderId="1" xfId="0" applyNumberFormat="1" applyFont="1" applyBorder="1" applyAlignment="1">
      <alignment horizontal="right" vertical="center"/>
    </xf>
    <xf numFmtId="180" fontId="1" fillId="0" borderId="1" xfId="1" applyNumberFormat="1" applyFont="1" applyFill="1" applyBorder="1" applyAlignment="1">
      <alignment horizontal="right" vertical="center"/>
    </xf>
    <xf numFmtId="180" fontId="1" fillId="0" borderId="2" xfId="1" applyNumberFormat="1" applyFont="1" applyFill="1" applyBorder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180" fontId="1" fillId="0" borderId="0" xfId="1" applyNumberFormat="1" applyFont="1" applyFill="1" applyBorder="1" applyAlignment="1">
      <alignment horizontal="right" vertical="center"/>
    </xf>
    <xf numFmtId="180" fontId="1" fillId="0" borderId="5" xfId="1" applyNumberFormat="1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80" fontId="1" fillId="0" borderId="8" xfId="1" applyNumberFormat="1" applyFont="1" applyFill="1" applyBorder="1" applyAlignment="1">
      <alignment horizontal="right" vertical="center"/>
    </xf>
    <xf numFmtId="180" fontId="1" fillId="0" borderId="9" xfId="1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77" fontId="5" fillId="0" borderId="1" xfId="0" applyNumberFormat="1" applyFont="1" applyBorder="1" applyAlignment="1">
      <alignment horizontal="right" vertical="center" shrinkToFit="1"/>
    </xf>
    <xf numFmtId="41" fontId="1" fillId="0" borderId="0" xfId="0" applyNumberFormat="1" applyFont="1" applyAlignment="1">
      <alignment horizontal="right" vertical="center" shrinkToFit="1"/>
    </xf>
    <xf numFmtId="41" fontId="1" fillId="0" borderId="5" xfId="0" applyNumberFormat="1" applyFont="1" applyBorder="1" applyAlignment="1">
      <alignment horizontal="right" vertical="center" shrinkToFit="1"/>
    </xf>
    <xf numFmtId="177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41" fontId="6" fillId="0" borderId="0" xfId="0" applyNumberFormat="1" applyFont="1" applyAlignment="1">
      <alignment horizontal="right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81" fontId="1" fillId="0" borderId="0" xfId="0" applyNumberFormat="1" applyFont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 shrinkToFit="1"/>
    </xf>
    <xf numFmtId="38" fontId="1" fillId="0" borderId="0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 shrinkToFit="1"/>
    </xf>
    <xf numFmtId="38" fontId="1" fillId="0" borderId="5" xfId="1" applyFont="1" applyFill="1" applyBorder="1" applyAlignment="1">
      <alignment horizontal="right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quotePrefix="1" applyFont="1" applyAlignment="1">
      <alignment horizontal="center" vertical="center" shrinkToFit="1"/>
    </xf>
    <xf numFmtId="38" fontId="1" fillId="0" borderId="5" xfId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 shrinkToFit="1"/>
    </xf>
    <xf numFmtId="177" fontId="1" fillId="0" borderId="5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7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distributed" vertical="center"/>
    </xf>
    <xf numFmtId="181" fontId="1" fillId="0" borderId="1" xfId="0" applyNumberFormat="1" applyFont="1" applyBorder="1" applyAlignment="1">
      <alignment horizontal="right" vertical="center"/>
    </xf>
    <xf numFmtId="181" fontId="1" fillId="0" borderId="2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quotePrefix="1" applyFont="1" applyBorder="1" applyAlignment="1">
      <alignment horizontal="center" vertical="center" shrinkToFit="1"/>
    </xf>
    <xf numFmtId="181" fontId="1" fillId="0" borderId="0" xfId="0" applyNumberFormat="1" applyFont="1" applyAlignment="1">
      <alignment horizontal="right" vertical="center"/>
    </xf>
    <xf numFmtId="181" fontId="1" fillId="0" borderId="5" xfId="0" applyNumberFormat="1" applyFont="1" applyBorder="1" applyAlignment="1">
      <alignment horizontal="right" vertical="center"/>
    </xf>
    <xf numFmtId="0" fontId="1" fillId="0" borderId="10" xfId="0" quotePrefix="1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distributed" vertical="center"/>
    </xf>
    <xf numFmtId="177" fontId="1" fillId="0" borderId="1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8ADB-FFAA-4595-9E6D-2F182C9DB50A}">
  <sheetPr>
    <tabColor rgb="FFFF0000"/>
  </sheetPr>
  <dimension ref="A1:AR68"/>
  <sheetViews>
    <sheetView tabSelected="1" view="pageBreakPreview" zoomScale="115" zoomScaleNormal="115" zoomScaleSheetLayoutView="115" workbookViewId="0">
      <selection activeCell="N20" sqref="N20:S20"/>
    </sheetView>
  </sheetViews>
  <sheetFormatPr defaultColWidth="2" defaultRowHeight="13.2" outlineLevelRow="1"/>
  <cols>
    <col min="1" max="7" width="1.88671875" style="1" customWidth="1"/>
    <col min="8" max="43" width="2.109375" style="1" customWidth="1"/>
    <col min="44" max="16384" width="2" style="1"/>
  </cols>
  <sheetData>
    <row r="1" spans="1:43" ht="24.9" customHeight="1">
      <c r="A1" s="87" t="s">
        <v>54</v>
      </c>
      <c r="B1" s="87"/>
      <c r="C1" s="87"/>
      <c r="D1" s="87"/>
      <c r="E1" s="87"/>
      <c r="F1" s="87"/>
      <c r="G1" s="87"/>
      <c r="H1" s="87"/>
      <c r="I1" s="87"/>
      <c r="M1" s="87"/>
    </row>
    <row r="2" spans="1:43" ht="24.9" customHeight="1">
      <c r="A2" s="68" t="s">
        <v>53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</row>
    <row r="3" spans="1:43" ht="17.25" customHeight="1" thickBot="1">
      <c r="A3" s="1" t="s">
        <v>52</v>
      </c>
    </row>
    <row r="4" spans="1:43">
      <c r="A4" s="67" t="s">
        <v>51</v>
      </c>
      <c r="B4" s="34"/>
      <c r="C4" s="34"/>
      <c r="D4" s="34"/>
      <c r="E4" s="34"/>
      <c r="F4" s="34"/>
      <c r="G4" s="34"/>
      <c r="H4" s="85" t="s">
        <v>50</v>
      </c>
      <c r="I4" s="85"/>
      <c r="J4" s="85"/>
      <c r="K4" s="85"/>
      <c r="L4" s="85"/>
      <c r="M4" s="85"/>
      <c r="N4" s="85" t="s">
        <v>49</v>
      </c>
      <c r="O4" s="85"/>
      <c r="P4" s="85"/>
      <c r="Q4" s="85"/>
      <c r="R4" s="85"/>
      <c r="S4" s="85"/>
      <c r="T4" s="84"/>
      <c r="U4" s="83"/>
      <c r="V4" s="83"/>
      <c r="W4" s="83"/>
      <c r="X4" s="83"/>
      <c r="Y4" s="86"/>
      <c r="Z4" s="85" t="s">
        <v>48</v>
      </c>
      <c r="AA4" s="85"/>
      <c r="AB4" s="85"/>
      <c r="AC4" s="85"/>
      <c r="AD4" s="85"/>
      <c r="AE4" s="85"/>
      <c r="AF4" s="85" t="s">
        <v>47</v>
      </c>
      <c r="AG4" s="85"/>
      <c r="AH4" s="85"/>
      <c r="AI4" s="85"/>
      <c r="AJ4" s="85"/>
      <c r="AK4" s="85"/>
      <c r="AL4" s="84"/>
      <c r="AM4" s="83"/>
      <c r="AN4" s="83"/>
      <c r="AO4" s="83"/>
      <c r="AP4" s="83"/>
      <c r="AQ4" s="83"/>
    </row>
    <row r="5" spans="1:43" ht="13.5" customHeight="1">
      <c r="A5" s="52"/>
      <c r="B5" s="51"/>
      <c r="C5" s="51"/>
      <c r="D5" s="51"/>
      <c r="E5" s="51"/>
      <c r="F5" s="51"/>
      <c r="G5" s="51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32" t="s">
        <v>46</v>
      </c>
      <c r="U5" s="31"/>
      <c r="V5" s="31"/>
      <c r="W5" s="31"/>
      <c r="X5" s="31"/>
      <c r="Y5" s="30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32" t="s">
        <v>45</v>
      </c>
      <c r="AM5" s="31"/>
      <c r="AN5" s="31"/>
      <c r="AO5" s="31"/>
      <c r="AP5" s="31"/>
      <c r="AQ5" s="31"/>
    </row>
    <row r="6" spans="1:43">
      <c r="A6" s="52"/>
      <c r="B6" s="51"/>
      <c r="C6" s="51"/>
      <c r="D6" s="51"/>
      <c r="E6" s="51"/>
      <c r="F6" s="51"/>
      <c r="G6" s="51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82"/>
      <c r="U6" s="27" t="s">
        <v>44</v>
      </c>
      <c r="V6" s="27"/>
      <c r="W6" s="31" t="s">
        <v>42</v>
      </c>
      <c r="X6" s="31"/>
      <c r="Y6" s="23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82"/>
      <c r="AM6" s="27" t="s">
        <v>43</v>
      </c>
      <c r="AN6" s="27"/>
      <c r="AO6" s="31" t="s">
        <v>42</v>
      </c>
      <c r="AP6" s="31"/>
      <c r="AQ6" s="25"/>
    </row>
    <row r="7" spans="1:43">
      <c r="A7" s="52"/>
      <c r="B7" s="51"/>
      <c r="C7" s="51"/>
      <c r="D7" s="51"/>
      <c r="E7" s="51"/>
      <c r="F7" s="51"/>
      <c r="G7" s="51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82"/>
      <c r="U7" s="21" t="s">
        <v>41</v>
      </c>
      <c r="V7" s="21"/>
      <c r="W7" s="31"/>
      <c r="X7" s="31"/>
      <c r="Y7" s="23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82"/>
      <c r="AM7" s="21" t="s">
        <v>40</v>
      </c>
      <c r="AN7" s="21"/>
      <c r="AO7" s="31"/>
      <c r="AP7" s="31"/>
      <c r="AQ7" s="25"/>
    </row>
    <row r="8" spans="1:43">
      <c r="A8" s="52"/>
      <c r="B8" s="51"/>
      <c r="C8" s="51"/>
      <c r="D8" s="51"/>
      <c r="E8" s="51"/>
      <c r="F8" s="51"/>
      <c r="G8" s="51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80"/>
      <c r="U8" s="79"/>
      <c r="V8" s="79"/>
      <c r="W8" s="79"/>
      <c r="X8" s="79"/>
      <c r="Y8" s="81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80"/>
      <c r="AM8" s="79"/>
      <c r="AN8" s="79"/>
      <c r="AO8" s="79"/>
      <c r="AP8" s="79"/>
      <c r="AQ8" s="79"/>
    </row>
    <row r="9" spans="1:43" ht="24.9" hidden="1" customHeight="1" outlineLevel="1">
      <c r="A9" s="21" t="s">
        <v>27</v>
      </c>
      <c r="B9" s="21"/>
      <c r="C9" s="21"/>
      <c r="D9" s="21"/>
      <c r="E9" s="21"/>
      <c r="F9" s="21"/>
      <c r="G9" s="20"/>
      <c r="H9" s="73">
        <v>28739</v>
      </c>
      <c r="I9" s="73"/>
      <c r="J9" s="73"/>
      <c r="K9" s="73"/>
      <c r="L9" s="73"/>
      <c r="M9" s="73"/>
      <c r="N9" s="73">
        <v>6873</v>
      </c>
      <c r="O9" s="73"/>
      <c r="P9" s="73"/>
      <c r="Q9" s="73"/>
      <c r="R9" s="73"/>
      <c r="S9" s="73"/>
      <c r="T9" s="74">
        <f>N9/H9*100</f>
        <v>23.915237134207871</v>
      </c>
      <c r="U9" s="74"/>
      <c r="V9" s="74"/>
      <c r="W9" s="74"/>
      <c r="X9" s="74"/>
      <c r="Y9" s="74"/>
      <c r="Z9" s="73">
        <v>11707</v>
      </c>
      <c r="AA9" s="73"/>
      <c r="AB9" s="73"/>
      <c r="AC9" s="73"/>
      <c r="AD9" s="73"/>
      <c r="AE9" s="73"/>
      <c r="AF9" s="73">
        <v>4303</v>
      </c>
      <c r="AG9" s="73"/>
      <c r="AH9" s="73"/>
      <c r="AI9" s="73"/>
      <c r="AJ9" s="73"/>
      <c r="AK9" s="73"/>
      <c r="AL9" s="72">
        <f>AF9/Z9*100</f>
        <v>36.755787135901599</v>
      </c>
      <c r="AM9" s="72"/>
      <c r="AN9" s="72"/>
      <c r="AO9" s="72"/>
      <c r="AP9" s="72"/>
      <c r="AQ9" s="72"/>
    </row>
    <row r="10" spans="1:43" ht="15" hidden="1" customHeight="1" outlineLevel="1">
      <c r="A10" s="25"/>
      <c r="B10" s="25"/>
      <c r="C10" s="25"/>
      <c r="D10" s="25"/>
      <c r="E10" s="25"/>
      <c r="F10" s="25"/>
      <c r="G10" s="23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8"/>
      <c r="U10" s="78"/>
      <c r="V10" s="78"/>
      <c r="W10" s="78"/>
      <c r="X10" s="78"/>
      <c r="Y10" s="78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6"/>
      <c r="AM10" s="76"/>
      <c r="AN10" s="76"/>
      <c r="AO10" s="76"/>
      <c r="AP10" s="76"/>
      <c r="AQ10" s="76"/>
    </row>
    <row r="11" spans="1:43" ht="24.9" hidden="1" customHeight="1" outlineLevel="1">
      <c r="A11" s="47" t="s">
        <v>25</v>
      </c>
      <c r="B11" s="31"/>
      <c r="C11" s="31"/>
      <c r="D11" s="31"/>
      <c r="E11" s="31"/>
      <c r="F11" s="31"/>
      <c r="G11" s="30"/>
      <c r="H11" s="75">
        <v>27760</v>
      </c>
      <c r="I11" s="73"/>
      <c r="J11" s="73"/>
      <c r="K11" s="73"/>
      <c r="L11" s="73"/>
      <c r="M11" s="73"/>
      <c r="N11" s="73">
        <v>6712</v>
      </c>
      <c r="O11" s="73"/>
      <c r="P11" s="73"/>
      <c r="Q11" s="73"/>
      <c r="R11" s="73"/>
      <c r="S11" s="73"/>
      <c r="T11" s="74">
        <f>N11/H11*100</f>
        <v>24.178674351585013</v>
      </c>
      <c r="U11" s="74"/>
      <c r="V11" s="74"/>
      <c r="W11" s="74"/>
      <c r="X11" s="74"/>
      <c r="Y11" s="74"/>
      <c r="Z11" s="73">
        <v>11539</v>
      </c>
      <c r="AA11" s="73"/>
      <c r="AB11" s="73"/>
      <c r="AC11" s="73"/>
      <c r="AD11" s="73"/>
      <c r="AE11" s="73"/>
      <c r="AF11" s="73">
        <v>4217</v>
      </c>
      <c r="AG11" s="73"/>
      <c r="AH11" s="73"/>
      <c r="AI11" s="73"/>
      <c r="AJ11" s="73"/>
      <c r="AK11" s="73"/>
      <c r="AL11" s="72">
        <f>AF11/Z11*100</f>
        <v>36.545627870699363</v>
      </c>
      <c r="AM11" s="72"/>
      <c r="AN11" s="72"/>
      <c r="AO11" s="72"/>
      <c r="AP11" s="72"/>
      <c r="AQ11" s="72"/>
    </row>
    <row r="12" spans="1:43" ht="24.9" hidden="1" customHeight="1" outlineLevel="1">
      <c r="A12" s="47" t="s">
        <v>24</v>
      </c>
      <c r="B12" s="31"/>
      <c r="C12" s="31"/>
      <c r="D12" s="31"/>
      <c r="E12" s="31"/>
      <c r="F12" s="31"/>
      <c r="G12" s="30"/>
      <c r="H12" s="75">
        <v>27260</v>
      </c>
      <c r="I12" s="73"/>
      <c r="J12" s="73"/>
      <c r="K12" s="73"/>
      <c r="L12" s="73"/>
      <c r="M12" s="73"/>
      <c r="N12" s="73">
        <v>6637</v>
      </c>
      <c r="O12" s="73"/>
      <c r="P12" s="73"/>
      <c r="Q12" s="73"/>
      <c r="R12" s="73"/>
      <c r="S12" s="73"/>
      <c r="T12" s="74">
        <f>N12/H12*100</f>
        <v>24.347028613352897</v>
      </c>
      <c r="U12" s="74"/>
      <c r="V12" s="74"/>
      <c r="W12" s="74"/>
      <c r="X12" s="74"/>
      <c r="Y12" s="74"/>
      <c r="Z12" s="73">
        <v>11509</v>
      </c>
      <c r="AA12" s="73"/>
      <c r="AB12" s="73"/>
      <c r="AC12" s="73"/>
      <c r="AD12" s="73"/>
      <c r="AE12" s="73"/>
      <c r="AF12" s="73">
        <v>4182</v>
      </c>
      <c r="AG12" s="73"/>
      <c r="AH12" s="73"/>
      <c r="AI12" s="73"/>
      <c r="AJ12" s="73"/>
      <c r="AK12" s="73"/>
      <c r="AL12" s="72">
        <f>AF12/Z12*100</f>
        <v>36.336779911373704</v>
      </c>
      <c r="AM12" s="72"/>
      <c r="AN12" s="72"/>
      <c r="AO12" s="72"/>
      <c r="AP12" s="72"/>
      <c r="AQ12" s="72"/>
    </row>
    <row r="13" spans="1:43" ht="24.9" hidden="1" customHeight="1" outlineLevel="1">
      <c r="A13" s="47" t="s">
        <v>23</v>
      </c>
      <c r="B13" s="31"/>
      <c r="C13" s="31"/>
      <c r="D13" s="31"/>
      <c r="E13" s="31"/>
      <c r="F13" s="31"/>
      <c r="G13" s="30"/>
      <c r="H13" s="75">
        <v>26719</v>
      </c>
      <c r="I13" s="73"/>
      <c r="J13" s="73"/>
      <c r="K13" s="73"/>
      <c r="L13" s="73"/>
      <c r="M13" s="73"/>
      <c r="N13" s="73">
        <v>6438</v>
      </c>
      <c r="O13" s="73"/>
      <c r="P13" s="73"/>
      <c r="Q13" s="73"/>
      <c r="R13" s="73"/>
      <c r="S13" s="73"/>
      <c r="T13" s="74">
        <f>N13/H13*100</f>
        <v>24.0952131442045</v>
      </c>
      <c r="U13" s="74"/>
      <c r="V13" s="74"/>
      <c r="W13" s="74"/>
      <c r="X13" s="74"/>
      <c r="Y13" s="74"/>
      <c r="Z13" s="73">
        <v>11439</v>
      </c>
      <c r="AA13" s="73"/>
      <c r="AB13" s="73"/>
      <c r="AC13" s="73"/>
      <c r="AD13" s="73"/>
      <c r="AE13" s="73"/>
      <c r="AF13" s="73">
        <v>4078</v>
      </c>
      <c r="AG13" s="73"/>
      <c r="AH13" s="73"/>
      <c r="AI13" s="73"/>
      <c r="AJ13" s="73"/>
      <c r="AK13" s="73"/>
      <c r="AL13" s="72">
        <f>AF13/Z13*100</f>
        <v>35.649969402919837</v>
      </c>
      <c r="AM13" s="72"/>
      <c r="AN13" s="72"/>
      <c r="AO13" s="72"/>
      <c r="AP13" s="72"/>
      <c r="AQ13" s="72"/>
    </row>
    <row r="14" spans="1:43" ht="24.75" hidden="1" customHeight="1" outlineLevel="1">
      <c r="A14" s="47" t="s">
        <v>13</v>
      </c>
      <c r="B14" s="31"/>
      <c r="C14" s="31"/>
      <c r="D14" s="31"/>
      <c r="E14" s="31"/>
      <c r="F14" s="31"/>
      <c r="G14" s="30"/>
      <c r="H14" s="75">
        <v>26206</v>
      </c>
      <c r="I14" s="73"/>
      <c r="J14" s="73"/>
      <c r="K14" s="73"/>
      <c r="L14" s="73"/>
      <c r="M14" s="73"/>
      <c r="N14" s="73">
        <v>6267</v>
      </c>
      <c r="O14" s="73"/>
      <c r="P14" s="73"/>
      <c r="Q14" s="73"/>
      <c r="R14" s="73"/>
      <c r="S14" s="73"/>
      <c r="T14" s="74">
        <f>N14/H14*100</f>
        <v>23.91437075478898</v>
      </c>
      <c r="U14" s="74"/>
      <c r="V14" s="74"/>
      <c r="W14" s="74"/>
      <c r="X14" s="74"/>
      <c r="Y14" s="74"/>
      <c r="Z14" s="73">
        <v>11383</v>
      </c>
      <c r="AA14" s="73"/>
      <c r="AB14" s="73"/>
      <c r="AC14" s="73"/>
      <c r="AD14" s="73"/>
      <c r="AE14" s="73"/>
      <c r="AF14" s="73">
        <v>4002</v>
      </c>
      <c r="AG14" s="73"/>
      <c r="AH14" s="73"/>
      <c r="AI14" s="73"/>
      <c r="AJ14" s="73"/>
      <c r="AK14" s="73"/>
      <c r="AL14" s="72">
        <f>AF14/Z14*100</f>
        <v>35.157691294034962</v>
      </c>
      <c r="AM14" s="72"/>
      <c r="AN14" s="72"/>
      <c r="AO14" s="72"/>
      <c r="AP14" s="72"/>
      <c r="AQ14" s="72"/>
    </row>
    <row r="15" spans="1:43" ht="24.9" hidden="1" customHeight="1" outlineLevel="1">
      <c r="A15" s="47" t="s">
        <v>12</v>
      </c>
      <c r="B15" s="31"/>
      <c r="C15" s="31"/>
      <c r="D15" s="31"/>
      <c r="E15" s="31"/>
      <c r="F15" s="31"/>
      <c r="G15" s="30"/>
      <c r="H15" s="75">
        <v>25750</v>
      </c>
      <c r="I15" s="73"/>
      <c r="J15" s="73"/>
      <c r="K15" s="73"/>
      <c r="L15" s="73"/>
      <c r="M15" s="73"/>
      <c r="N15" s="73">
        <v>6053</v>
      </c>
      <c r="O15" s="73"/>
      <c r="P15" s="73"/>
      <c r="Q15" s="73"/>
      <c r="R15" s="73"/>
      <c r="S15" s="73"/>
      <c r="T15" s="74">
        <f>N15/H15*100</f>
        <v>23.506796116504855</v>
      </c>
      <c r="U15" s="74"/>
      <c r="V15" s="74"/>
      <c r="W15" s="74"/>
      <c r="X15" s="74"/>
      <c r="Y15" s="74"/>
      <c r="Z15" s="73">
        <v>11342</v>
      </c>
      <c r="AA15" s="73"/>
      <c r="AB15" s="73"/>
      <c r="AC15" s="73"/>
      <c r="AD15" s="73"/>
      <c r="AE15" s="73"/>
      <c r="AF15" s="73">
        <v>3913</v>
      </c>
      <c r="AG15" s="73"/>
      <c r="AH15" s="73"/>
      <c r="AI15" s="73"/>
      <c r="AJ15" s="73"/>
      <c r="AK15" s="73"/>
      <c r="AL15" s="72">
        <f>AF15/Z15*100</f>
        <v>34.500088167871631</v>
      </c>
      <c r="AM15" s="72"/>
      <c r="AN15" s="72"/>
      <c r="AO15" s="72"/>
      <c r="AP15" s="72"/>
      <c r="AQ15" s="72"/>
    </row>
    <row r="16" spans="1:43" ht="24.9" hidden="1" customHeight="1" outlineLevel="1">
      <c r="A16" s="47" t="s">
        <v>22</v>
      </c>
      <c r="B16" s="47"/>
      <c r="C16" s="47"/>
      <c r="D16" s="47"/>
      <c r="E16" s="47"/>
      <c r="F16" s="47"/>
      <c r="G16" s="46"/>
      <c r="H16" s="75">
        <v>25252</v>
      </c>
      <c r="I16" s="73"/>
      <c r="J16" s="73"/>
      <c r="K16" s="73"/>
      <c r="L16" s="73"/>
      <c r="M16" s="73"/>
      <c r="N16" s="73">
        <v>5819</v>
      </c>
      <c r="O16" s="73"/>
      <c r="P16" s="73"/>
      <c r="Q16" s="73"/>
      <c r="R16" s="73"/>
      <c r="S16" s="73"/>
      <c r="T16" s="74">
        <f>N16/H16*100</f>
        <v>23.043719309361634</v>
      </c>
      <c r="U16" s="74"/>
      <c r="V16" s="74"/>
      <c r="W16" s="74"/>
      <c r="X16" s="74"/>
      <c r="Y16" s="74"/>
      <c r="Z16" s="73">
        <v>11236</v>
      </c>
      <c r="AA16" s="73"/>
      <c r="AB16" s="73"/>
      <c r="AC16" s="73"/>
      <c r="AD16" s="73"/>
      <c r="AE16" s="73"/>
      <c r="AF16" s="73">
        <v>3787</v>
      </c>
      <c r="AG16" s="73"/>
      <c r="AH16" s="73"/>
      <c r="AI16" s="73"/>
      <c r="AJ16" s="73"/>
      <c r="AK16" s="73"/>
      <c r="AL16" s="72">
        <f>AF16/Z16*100</f>
        <v>33.704165183339271</v>
      </c>
      <c r="AM16" s="72"/>
      <c r="AN16" s="72"/>
      <c r="AO16" s="72"/>
      <c r="AP16" s="72"/>
      <c r="AQ16" s="72"/>
    </row>
    <row r="17" spans="1:43" ht="24.9" hidden="1" customHeight="1" outlineLevel="1">
      <c r="A17" s="47" t="s">
        <v>21</v>
      </c>
      <c r="B17" s="47"/>
      <c r="C17" s="47"/>
      <c r="D17" s="47"/>
      <c r="E17" s="47"/>
      <c r="F17" s="47"/>
      <c r="G17" s="46"/>
      <c r="H17" s="75">
        <v>24666</v>
      </c>
      <c r="I17" s="73"/>
      <c r="J17" s="73"/>
      <c r="K17" s="73"/>
      <c r="L17" s="73"/>
      <c r="M17" s="73"/>
      <c r="N17" s="73">
        <v>5626</v>
      </c>
      <c r="O17" s="73"/>
      <c r="P17" s="73"/>
      <c r="Q17" s="73"/>
      <c r="R17" s="73"/>
      <c r="S17" s="73"/>
      <c r="T17" s="74">
        <f>N17/H17*100</f>
        <v>22.808724560123249</v>
      </c>
      <c r="U17" s="74"/>
      <c r="V17" s="74"/>
      <c r="W17" s="74"/>
      <c r="X17" s="74"/>
      <c r="Y17" s="74"/>
      <c r="Z17" s="73">
        <v>11152</v>
      </c>
      <c r="AA17" s="73"/>
      <c r="AB17" s="73"/>
      <c r="AC17" s="73"/>
      <c r="AD17" s="73"/>
      <c r="AE17" s="73"/>
      <c r="AF17" s="73">
        <v>3684</v>
      </c>
      <c r="AG17" s="73"/>
      <c r="AH17" s="73"/>
      <c r="AI17" s="73"/>
      <c r="AJ17" s="73"/>
      <c r="AK17" s="73"/>
      <c r="AL17" s="72">
        <f>AF17/Z17*100</f>
        <v>33.034433285509323</v>
      </c>
      <c r="AM17" s="72"/>
      <c r="AN17" s="72"/>
      <c r="AO17" s="72"/>
      <c r="AP17" s="72"/>
      <c r="AQ17" s="72"/>
    </row>
    <row r="18" spans="1:43" ht="24.9" hidden="1" customHeight="1" outlineLevel="1">
      <c r="A18" s="47" t="s">
        <v>20</v>
      </c>
      <c r="B18" s="47"/>
      <c r="C18" s="47"/>
      <c r="D18" s="47"/>
      <c r="E18" s="47"/>
      <c r="F18" s="47"/>
      <c r="G18" s="46"/>
      <c r="H18" s="75">
        <v>24046</v>
      </c>
      <c r="I18" s="73"/>
      <c r="J18" s="73"/>
      <c r="K18" s="73"/>
      <c r="L18" s="73"/>
      <c r="M18" s="73"/>
      <c r="N18" s="73">
        <v>5400</v>
      </c>
      <c r="O18" s="73"/>
      <c r="P18" s="73"/>
      <c r="Q18" s="73"/>
      <c r="R18" s="73"/>
      <c r="S18" s="73"/>
      <c r="T18" s="74">
        <f>N18/H18*100</f>
        <v>22.456957498128588</v>
      </c>
      <c r="U18" s="74"/>
      <c r="V18" s="74"/>
      <c r="W18" s="74"/>
      <c r="X18" s="74"/>
      <c r="Y18" s="74"/>
      <c r="Z18" s="73">
        <v>11022</v>
      </c>
      <c r="AA18" s="73"/>
      <c r="AB18" s="73"/>
      <c r="AC18" s="73"/>
      <c r="AD18" s="73"/>
      <c r="AE18" s="73"/>
      <c r="AF18" s="73">
        <v>3560</v>
      </c>
      <c r="AG18" s="73"/>
      <c r="AH18" s="73"/>
      <c r="AI18" s="73"/>
      <c r="AJ18" s="73"/>
      <c r="AK18" s="73"/>
      <c r="AL18" s="72">
        <f>AF18/Z18*100</f>
        <v>32.299038287062238</v>
      </c>
      <c r="AM18" s="72"/>
      <c r="AN18" s="72"/>
      <c r="AO18" s="72"/>
      <c r="AP18" s="72"/>
      <c r="AQ18" s="72"/>
    </row>
    <row r="19" spans="1:43" ht="24.9" customHeight="1" collapsed="1">
      <c r="A19" s="47" t="s">
        <v>19</v>
      </c>
      <c r="B19" s="47"/>
      <c r="C19" s="47"/>
      <c r="D19" s="47"/>
      <c r="E19" s="47"/>
      <c r="F19" s="47"/>
      <c r="G19" s="46"/>
      <c r="H19" s="75">
        <v>23455</v>
      </c>
      <c r="I19" s="73"/>
      <c r="J19" s="73"/>
      <c r="K19" s="73"/>
      <c r="L19" s="73"/>
      <c r="M19" s="73"/>
      <c r="N19" s="73">
        <v>5248</v>
      </c>
      <c r="O19" s="73"/>
      <c r="P19" s="73"/>
      <c r="Q19" s="73"/>
      <c r="R19" s="73"/>
      <c r="S19" s="73"/>
      <c r="T19" s="74">
        <f>N19/H19*100</f>
        <v>22.374760179066296</v>
      </c>
      <c r="U19" s="74"/>
      <c r="V19" s="74"/>
      <c r="W19" s="74"/>
      <c r="X19" s="74"/>
      <c r="Y19" s="74"/>
      <c r="Z19" s="73">
        <v>10907</v>
      </c>
      <c r="AA19" s="73"/>
      <c r="AB19" s="73"/>
      <c r="AC19" s="73"/>
      <c r="AD19" s="73"/>
      <c r="AE19" s="73"/>
      <c r="AF19" s="73">
        <v>3491</v>
      </c>
      <c r="AG19" s="73"/>
      <c r="AH19" s="73"/>
      <c r="AI19" s="73"/>
      <c r="AJ19" s="73"/>
      <c r="AK19" s="73"/>
      <c r="AL19" s="72">
        <f>AF19/Z19*100</f>
        <v>32.006968002200423</v>
      </c>
      <c r="AM19" s="72"/>
      <c r="AN19" s="72"/>
      <c r="AO19" s="72"/>
      <c r="AP19" s="72"/>
      <c r="AQ19" s="72"/>
    </row>
    <row r="20" spans="1:43" ht="24.9" customHeight="1">
      <c r="A20" s="47" t="s">
        <v>39</v>
      </c>
      <c r="B20" s="31"/>
      <c r="C20" s="31"/>
      <c r="D20" s="31"/>
      <c r="E20" s="31"/>
      <c r="F20" s="31"/>
      <c r="G20" s="30"/>
      <c r="H20" s="75">
        <v>22901</v>
      </c>
      <c r="I20" s="73"/>
      <c r="J20" s="73"/>
      <c r="K20" s="73"/>
      <c r="L20" s="73"/>
      <c r="M20" s="73"/>
      <c r="N20" s="73">
        <v>5162</v>
      </c>
      <c r="O20" s="73"/>
      <c r="P20" s="73"/>
      <c r="Q20" s="73"/>
      <c r="R20" s="73"/>
      <c r="S20" s="73"/>
      <c r="T20" s="74">
        <f>N20/H20*100</f>
        <v>22.540500414829047</v>
      </c>
      <c r="U20" s="74"/>
      <c r="V20" s="74"/>
      <c r="W20" s="74"/>
      <c r="X20" s="74"/>
      <c r="Y20" s="74"/>
      <c r="Z20" s="73">
        <v>10842</v>
      </c>
      <c r="AA20" s="73"/>
      <c r="AB20" s="73"/>
      <c r="AC20" s="73"/>
      <c r="AD20" s="73"/>
      <c r="AE20" s="73"/>
      <c r="AF20" s="73">
        <v>3464</v>
      </c>
      <c r="AG20" s="73"/>
      <c r="AH20" s="73"/>
      <c r="AI20" s="73"/>
      <c r="AJ20" s="73"/>
      <c r="AK20" s="73"/>
      <c r="AL20" s="72">
        <f>AF20/Z20*100</f>
        <v>31.949824755580153</v>
      </c>
      <c r="AM20" s="72"/>
      <c r="AN20" s="72"/>
      <c r="AO20" s="72"/>
      <c r="AP20" s="72"/>
      <c r="AQ20" s="72"/>
    </row>
    <row r="21" spans="1:43" ht="24.9" customHeight="1">
      <c r="A21" s="47" t="s">
        <v>38</v>
      </c>
      <c r="B21" s="31"/>
      <c r="C21" s="31"/>
      <c r="D21" s="31"/>
      <c r="E21" s="31"/>
      <c r="F21" s="31"/>
      <c r="G21" s="30"/>
      <c r="H21" s="75">
        <v>22325</v>
      </c>
      <c r="I21" s="73"/>
      <c r="J21" s="73"/>
      <c r="K21" s="73"/>
      <c r="L21" s="73"/>
      <c r="M21" s="73"/>
      <c r="N21" s="73">
        <v>4896</v>
      </c>
      <c r="O21" s="73"/>
      <c r="P21" s="73"/>
      <c r="Q21" s="73"/>
      <c r="R21" s="73"/>
      <c r="S21" s="73"/>
      <c r="T21" s="74">
        <f>N21/H21*100</f>
        <v>21.930571108622622</v>
      </c>
      <c r="U21" s="74"/>
      <c r="V21" s="74"/>
      <c r="W21" s="74"/>
      <c r="X21" s="74"/>
      <c r="Y21" s="74"/>
      <c r="Z21" s="73">
        <v>10780</v>
      </c>
      <c r="AA21" s="73"/>
      <c r="AB21" s="73"/>
      <c r="AC21" s="73"/>
      <c r="AD21" s="73"/>
      <c r="AE21" s="73"/>
      <c r="AF21" s="73">
        <v>3338</v>
      </c>
      <c r="AG21" s="73"/>
      <c r="AH21" s="73"/>
      <c r="AI21" s="73"/>
      <c r="AJ21" s="73"/>
      <c r="AK21" s="73"/>
      <c r="AL21" s="72">
        <f>AF21/Z21*100</f>
        <v>30.964749536178111</v>
      </c>
      <c r="AM21" s="72"/>
      <c r="AN21" s="72"/>
      <c r="AO21" s="72"/>
      <c r="AP21" s="72"/>
      <c r="AQ21" s="72"/>
    </row>
    <row r="22" spans="1:43" ht="24.9" customHeight="1">
      <c r="A22" s="47" t="s">
        <v>37</v>
      </c>
      <c r="B22" s="31"/>
      <c r="C22" s="31"/>
      <c r="D22" s="31"/>
      <c r="E22" s="31"/>
      <c r="F22" s="31"/>
      <c r="G22" s="30"/>
      <c r="H22" s="75">
        <v>21617</v>
      </c>
      <c r="I22" s="73"/>
      <c r="J22" s="73"/>
      <c r="K22" s="73"/>
      <c r="L22" s="73"/>
      <c r="M22" s="73"/>
      <c r="N22" s="73">
        <v>4625</v>
      </c>
      <c r="O22" s="73"/>
      <c r="P22" s="73"/>
      <c r="Q22" s="73"/>
      <c r="R22" s="73"/>
      <c r="S22" s="73"/>
      <c r="T22" s="74">
        <f>N22/H22*100</f>
        <v>21.395198223620298</v>
      </c>
      <c r="U22" s="74"/>
      <c r="V22" s="74"/>
      <c r="W22" s="74"/>
      <c r="X22" s="74"/>
      <c r="Y22" s="74"/>
      <c r="Z22" s="73">
        <v>10594</v>
      </c>
      <c r="AA22" s="73"/>
      <c r="AB22" s="73"/>
      <c r="AC22" s="73"/>
      <c r="AD22" s="73"/>
      <c r="AE22" s="73"/>
      <c r="AF22" s="73">
        <v>3198</v>
      </c>
      <c r="AG22" s="73"/>
      <c r="AH22" s="73"/>
      <c r="AI22" s="73"/>
      <c r="AJ22" s="73"/>
      <c r="AK22" s="73"/>
      <c r="AL22" s="72">
        <f>AF22/Z22*100</f>
        <v>30.186898244289225</v>
      </c>
      <c r="AM22" s="72"/>
      <c r="AN22" s="72"/>
      <c r="AO22" s="72"/>
      <c r="AP22" s="72"/>
      <c r="AQ22" s="72"/>
    </row>
    <row r="23" spans="1:43" ht="15" customHeight="1" thickBot="1">
      <c r="A23" s="43"/>
      <c r="B23" s="42"/>
      <c r="C23" s="42"/>
      <c r="D23" s="42"/>
      <c r="E23" s="42"/>
      <c r="F23" s="42"/>
      <c r="G23" s="4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1"/>
      <c r="V23" s="71"/>
      <c r="W23" s="71"/>
      <c r="X23" s="71"/>
      <c r="Y23" s="71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69"/>
      <c r="AM23" s="69"/>
      <c r="AN23" s="69"/>
      <c r="AO23" s="69"/>
      <c r="AP23" s="69"/>
      <c r="AQ23" s="69"/>
    </row>
    <row r="24" spans="1:43" ht="21" customHeight="1">
      <c r="A24" s="38" t="s">
        <v>15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</row>
    <row r="25" spans="1:43" ht="15.75" customHeight="1">
      <c r="A25" s="38" t="s">
        <v>36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</row>
    <row r="26" spans="1:43" ht="16.5" customHeight="1">
      <c r="A26" s="38" t="s">
        <v>35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</row>
    <row r="27" spans="1:43" ht="24.9" customHeight="1"/>
    <row r="28" spans="1:43" ht="24.9" customHeight="1">
      <c r="A28" s="68" t="s">
        <v>34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</row>
    <row r="29" spans="1:43" ht="21.75" customHeight="1" thickBot="1">
      <c r="A29" s="1" t="s">
        <v>33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</row>
    <row r="30" spans="1:43" ht="24" customHeight="1">
      <c r="A30" s="67" t="s">
        <v>32</v>
      </c>
      <c r="B30" s="34"/>
      <c r="C30" s="34"/>
      <c r="D30" s="34"/>
      <c r="E30" s="34"/>
      <c r="F30" s="34"/>
      <c r="G30" s="34"/>
      <c r="H30" s="66" t="s">
        <v>8</v>
      </c>
      <c r="I30" s="65"/>
      <c r="J30" s="65"/>
      <c r="K30" s="65"/>
      <c r="L30" s="65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37"/>
      <c r="AA30" s="37"/>
      <c r="AB30" s="37"/>
      <c r="AC30" s="37"/>
      <c r="AD30" s="37"/>
      <c r="AE30" s="37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</row>
    <row r="31" spans="1:43" ht="24" customHeight="1">
      <c r="A31" s="26"/>
      <c r="B31" s="57"/>
      <c r="C31" s="57"/>
      <c r="D31" s="57"/>
      <c r="E31" s="57"/>
      <c r="F31" s="57"/>
      <c r="G31" s="57"/>
      <c r="H31" s="32"/>
      <c r="I31" s="31"/>
      <c r="J31" s="31"/>
      <c r="K31" s="31"/>
      <c r="L31" s="31"/>
      <c r="M31" s="31"/>
      <c r="N31" s="50" t="s">
        <v>31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2"/>
      <c r="Z31" s="63" t="s">
        <v>30</v>
      </c>
      <c r="AA31" s="62"/>
      <c r="AB31" s="62"/>
      <c r="AC31" s="62"/>
      <c r="AD31" s="62"/>
      <c r="AE31" s="61"/>
      <c r="AF31" s="59" t="s">
        <v>30</v>
      </c>
      <c r="AG31" s="58"/>
      <c r="AH31" s="58"/>
      <c r="AI31" s="58"/>
      <c r="AJ31" s="58"/>
      <c r="AK31" s="60"/>
      <c r="AL31" s="59" t="s">
        <v>30</v>
      </c>
      <c r="AM31" s="58"/>
      <c r="AN31" s="58"/>
      <c r="AO31" s="58"/>
      <c r="AP31" s="58"/>
      <c r="AQ31" s="58"/>
    </row>
    <row r="32" spans="1:43" ht="24" customHeight="1">
      <c r="A32" s="26"/>
      <c r="B32" s="57"/>
      <c r="C32" s="57"/>
      <c r="D32" s="57"/>
      <c r="E32" s="57"/>
      <c r="F32" s="57"/>
      <c r="G32" s="57"/>
      <c r="H32" s="28"/>
      <c r="I32" s="27"/>
      <c r="J32" s="27"/>
      <c r="K32" s="27"/>
      <c r="L32" s="27"/>
      <c r="M32" s="27"/>
      <c r="N32" s="57" t="s">
        <v>29</v>
      </c>
      <c r="O32" s="57"/>
      <c r="P32" s="57"/>
      <c r="Q32" s="57"/>
      <c r="R32" s="57"/>
      <c r="S32" s="57"/>
      <c r="T32" s="57" t="s">
        <v>28</v>
      </c>
      <c r="U32" s="57"/>
      <c r="V32" s="57"/>
      <c r="W32" s="57"/>
      <c r="X32" s="57"/>
      <c r="Y32" s="57"/>
      <c r="Z32" s="56" t="s">
        <v>7</v>
      </c>
      <c r="AA32" s="55"/>
      <c r="AB32" s="55"/>
      <c r="AC32" s="55"/>
      <c r="AD32" s="55"/>
      <c r="AE32" s="54"/>
      <c r="AF32" s="28" t="s">
        <v>6</v>
      </c>
      <c r="AG32" s="27"/>
      <c r="AH32" s="27"/>
      <c r="AI32" s="27"/>
      <c r="AJ32" s="27"/>
      <c r="AK32" s="26"/>
      <c r="AL32" s="28" t="s">
        <v>5</v>
      </c>
      <c r="AM32" s="27"/>
      <c r="AN32" s="27"/>
      <c r="AO32" s="27"/>
      <c r="AP32" s="27"/>
      <c r="AQ32" s="27"/>
    </row>
    <row r="33" spans="1:44" ht="24" customHeight="1">
      <c r="A33" s="52"/>
      <c r="B33" s="51"/>
      <c r="C33" s="51"/>
      <c r="D33" s="51"/>
      <c r="E33" s="51"/>
      <c r="F33" s="51"/>
      <c r="G33" s="51"/>
      <c r="H33" s="50" t="s">
        <v>1</v>
      </c>
      <c r="I33" s="53"/>
      <c r="J33" s="52"/>
      <c r="K33" s="51" t="s">
        <v>0</v>
      </c>
      <c r="L33" s="51"/>
      <c r="M33" s="51"/>
      <c r="N33" s="51" t="s">
        <v>1</v>
      </c>
      <c r="O33" s="51"/>
      <c r="P33" s="51"/>
      <c r="Q33" s="51" t="s">
        <v>0</v>
      </c>
      <c r="R33" s="51"/>
      <c r="S33" s="51"/>
      <c r="T33" s="51" t="s">
        <v>1</v>
      </c>
      <c r="U33" s="51"/>
      <c r="V33" s="51"/>
      <c r="W33" s="51" t="s">
        <v>0</v>
      </c>
      <c r="X33" s="51"/>
      <c r="Y33" s="51"/>
      <c r="Z33" s="51" t="s">
        <v>1</v>
      </c>
      <c r="AA33" s="51"/>
      <c r="AB33" s="51"/>
      <c r="AC33" s="51" t="s">
        <v>0</v>
      </c>
      <c r="AD33" s="51"/>
      <c r="AE33" s="51"/>
      <c r="AF33" s="51" t="s">
        <v>1</v>
      </c>
      <c r="AG33" s="51"/>
      <c r="AH33" s="51"/>
      <c r="AI33" s="51" t="s">
        <v>0</v>
      </c>
      <c r="AJ33" s="51"/>
      <c r="AK33" s="51"/>
      <c r="AL33" s="51" t="s">
        <v>1</v>
      </c>
      <c r="AM33" s="51"/>
      <c r="AN33" s="51"/>
      <c r="AO33" s="51" t="s">
        <v>0</v>
      </c>
      <c r="AP33" s="51"/>
      <c r="AQ33" s="50"/>
    </row>
    <row r="34" spans="1:44" ht="24.9" hidden="1" customHeight="1" outlineLevel="1">
      <c r="A34" s="21" t="s">
        <v>27</v>
      </c>
      <c r="B34" s="21"/>
      <c r="C34" s="21"/>
      <c r="D34" s="21"/>
      <c r="E34" s="21"/>
      <c r="F34" s="21"/>
      <c r="G34" s="20"/>
      <c r="H34" s="48">
        <f>SUM(N34,T34,Z34,AF34,AL34)</f>
        <v>118092</v>
      </c>
      <c r="I34" s="48"/>
      <c r="J34" s="48"/>
      <c r="K34" s="48">
        <v>2445779</v>
      </c>
      <c r="L34" s="48"/>
      <c r="M34" s="48"/>
      <c r="N34" s="48">
        <f>101871+9395</f>
        <v>111266</v>
      </c>
      <c r="O34" s="48"/>
      <c r="P34" s="48"/>
      <c r="Q34" s="48">
        <v>2142237</v>
      </c>
      <c r="R34" s="48"/>
      <c r="S34" s="48"/>
      <c r="T34" s="48">
        <f>1600+178</f>
        <v>1778</v>
      </c>
      <c r="U34" s="48"/>
      <c r="V34" s="48"/>
      <c r="W34" s="48">
        <v>11908</v>
      </c>
      <c r="X34" s="48"/>
      <c r="Y34" s="48"/>
      <c r="Z34" s="48">
        <v>10</v>
      </c>
      <c r="AA34" s="48"/>
      <c r="AB34" s="48"/>
      <c r="AC34" s="48">
        <v>4200</v>
      </c>
      <c r="AD34" s="48"/>
      <c r="AE34" s="48"/>
      <c r="AF34" s="48">
        <v>66</v>
      </c>
      <c r="AG34" s="48"/>
      <c r="AH34" s="48"/>
      <c r="AI34" s="48">
        <v>2640</v>
      </c>
      <c r="AJ34" s="48"/>
      <c r="AK34" s="48"/>
      <c r="AL34" s="48">
        <f>4757+5+209+1</f>
        <v>4972</v>
      </c>
      <c r="AM34" s="48"/>
      <c r="AN34" s="48"/>
      <c r="AO34" s="48">
        <v>277596</v>
      </c>
      <c r="AP34" s="48"/>
      <c r="AQ34" s="48"/>
      <c r="AR34" s="1" t="str">
        <f>IF(K34&gt;=SUM(Q34,W34,AC34,AI34,AO34),"","要確認")</f>
        <v/>
      </c>
    </row>
    <row r="35" spans="1:44" ht="24.6" hidden="1" customHeight="1" outlineLevel="1">
      <c r="A35" s="31" t="s">
        <v>26</v>
      </c>
      <c r="B35" s="31"/>
      <c r="C35" s="31"/>
      <c r="D35" s="31"/>
      <c r="E35" s="31"/>
      <c r="F35" s="31"/>
      <c r="G35" s="30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</row>
    <row r="36" spans="1:44" ht="24.9" hidden="1" customHeight="1" outlineLevel="1">
      <c r="A36" s="47" t="s">
        <v>25</v>
      </c>
      <c r="B36" s="31"/>
      <c r="C36" s="31"/>
      <c r="D36" s="31"/>
      <c r="E36" s="31"/>
      <c r="F36" s="31"/>
      <c r="G36" s="30"/>
      <c r="H36" s="48">
        <f>SUM(N36,T36,Z36,AF36,AL36)</f>
        <v>123750</v>
      </c>
      <c r="I36" s="48"/>
      <c r="J36" s="48"/>
      <c r="K36" s="48">
        <v>2599118</v>
      </c>
      <c r="L36" s="48"/>
      <c r="M36" s="48"/>
      <c r="N36" s="48">
        <f>107177+9537</f>
        <v>116714</v>
      </c>
      <c r="O36" s="48"/>
      <c r="P36" s="48"/>
      <c r="Q36" s="48">
        <v>2258997</v>
      </c>
      <c r="R36" s="48"/>
      <c r="S36" s="48"/>
      <c r="T36" s="48">
        <f>1759+185</f>
        <v>1944</v>
      </c>
      <c r="U36" s="48"/>
      <c r="V36" s="48"/>
      <c r="W36" s="48">
        <v>14347</v>
      </c>
      <c r="X36" s="48"/>
      <c r="Y36" s="48"/>
      <c r="Z36" s="48">
        <v>9</v>
      </c>
      <c r="AA36" s="48"/>
      <c r="AB36" s="48"/>
      <c r="AC36" s="48">
        <v>3780</v>
      </c>
      <c r="AD36" s="48"/>
      <c r="AE36" s="48"/>
      <c r="AF36" s="48">
        <v>40</v>
      </c>
      <c r="AG36" s="48"/>
      <c r="AH36" s="48"/>
      <c r="AI36" s="48">
        <v>1600</v>
      </c>
      <c r="AJ36" s="48"/>
      <c r="AK36" s="48"/>
      <c r="AL36" s="48">
        <f>4790+4+249+0</f>
        <v>5043</v>
      </c>
      <c r="AM36" s="48"/>
      <c r="AN36" s="48"/>
      <c r="AO36" s="48">
        <v>312846</v>
      </c>
      <c r="AP36" s="48"/>
      <c r="AQ36" s="48"/>
      <c r="AR36" s="1" t="str">
        <f>IF(K36&gt;=SUM(Q36,W36,AC36,AI36,AO36),"","要確認")</f>
        <v/>
      </c>
    </row>
    <row r="37" spans="1:44" ht="24.9" hidden="1" customHeight="1" outlineLevel="1">
      <c r="A37" s="47" t="s">
        <v>24</v>
      </c>
      <c r="B37" s="31"/>
      <c r="C37" s="31"/>
      <c r="D37" s="31"/>
      <c r="E37" s="31"/>
      <c r="F37" s="31"/>
      <c r="G37" s="30"/>
      <c r="H37" s="48">
        <f>SUM(N37,T37,Z37,AF37,AL37)</f>
        <v>124939</v>
      </c>
      <c r="I37" s="48"/>
      <c r="J37" s="48"/>
      <c r="K37" s="48">
        <v>2691407</v>
      </c>
      <c r="L37" s="48"/>
      <c r="M37" s="48"/>
      <c r="N37" s="48">
        <f>109156+8548</f>
        <v>117704</v>
      </c>
      <c r="O37" s="48"/>
      <c r="P37" s="48"/>
      <c r="Q37" s="48">
        <v>2335107</v>
      </c>
      <c r="R37" s="48"/>
      <c r="S37" s="48"/>
      <c r="T37" s="48">
        <f>1803+119</f>
        <v>1922</v>
      </c>
      <c r="U37" s="48"/>
      <c r="V37" s="48"/>
      <c r="W37" s="48">
        <v>15151</v>
      </c>
      <c r="X37" s="48"/>
      <c r="Y37" s="48"/>
      <c r="Z37" s="48">
        <v>18</v>
      </c>
      <c r="AA37" s="48"/>
      <c r="AB37" s="48"/>
      <c r="AC37" s="48">
        <v>7500</v>
      </c>
      <c r="AD37" s="48"/>
      <c r="AE37" s="48"/>
      <c r="AF37" s="48">
        <v>51</v>
      </c>
      <c r="AG37" s="48"/>
      <c r="AH37" s="48"/>
      <c r="AI37" s="48">
        <v>2040</v>
      </c>
      <c r="AJ37" s="48"/>
      <c r="AK37" s="48"/>
      <c r="AL37" s="48">
        <f>4939+6+299+0</f>
        <v>5244</v>
      </c>
      <c r="AM37" s="48"/>
      <c r="AN37" s="48"/>
      <c r="AO37" s="48">
        <v>324401</v>
      </c>
      <c r="AP37" s="48"/>
      <c r="AQ37" s="48"/>
      <c r="AR37" s="1" t="str">
        <f>IF(K37&gt;=SUM(Q37,W37,AC37,AI37,AO37),"","要確認")</f>
        <v/>
      </c>
    </row>
    <row r="38" spans="1:44" ht="24.9" hidden="1" customHeight="1" outlineLevel="1">
      <c r="A38" s="47" t="s">
        <v>23</v>
      </c>
      <c r="B38" s="31"/>
      <c r="C38" s="31"/>
      <c r="D38" s="31"/>
      <c r="E38" s="31"/>
      <c r="F38" s="31"/>
      <c r="G38" s="30"/>
      <c r="H38" s="48">
        <f>SUM(N38,T38,Z38,AF38,AL38)</f>
        <v>126674</v>
      </c>
      <c r="I38" s="48"/>
      <c r="J38" s="48"/>
      <c r="K38" s="48">
        <v>2650167</v>
      </c>
      <c r="L38" s="48"/>
      <c r="M38" s="48"/>
      <c r="N38" s="48">
        <f>112376+7086</f>
        <v>119462</v>
      </c>
      <c r="O38" s="48"/>
      <c r="P38" s="48"/>
      <c r="Q38" s="48">
        <v>2294338</v>
      </c>
      <c r="R38" s="48"/>
      <c r="S38" s="48"/>
      <c r="T38" s="48">
        <f>1642+87</f>
        <v>1729</v>
      </c>
      <c r="U38" s="48"/>
      <c r="V38" s="48"/>
      <c r="W38" s="48">
        <v>13229</v>
      </c>
      <c r="X38" s="48"/>
      <c r="Y38" s="48"/>
      <c r="Z38" s="48">
        <v>12</v>
      </c>
      <c r="AA38" s="48"/>
      <c r="AB38" s="48"/>
      <c r="AC38" s="48">
        <v>5040</v>
      </c>
      <c r="AD38" s="48"/>
      <c r="AE38" s="48"/>
      <c r="AF38" s="48">
        <v>51</v>
      </c>
      <c r="AG38" s="48"/>
      <c r="AH38" s="48"/>
      <c r="AI38" s="48">
        <v>2040</v>
      </c>
      <c r="AJ38" s="48"/>
      <c r="AK38" s="48"/>
      <c r="AL38" s="48">
        <f>5205+5+210+0</f>
        <v>5420</v>
      </c>
      <c r="AM38" s="48"/>
      <c r="AN38" s="48"/>
      <c r="AO38" s="48">
        <v>329026</v>
      </c>
      <c r="AP38" s="48"/>
      <c r="AQ38" s="48"/>
      <c r="AR38" s="1" t="str">
        <f>IF(K38&gt;=SUM(Q38,W38,AC38,AI38,AO38),"","要確認")</f>
        <v/>
      </c>
    </row>
    <row r="39" spans="1:44" ht="24.75" hidden="1" customHeight="1" outlineLevel="1">
      <c r="A39" s="47" t="s">
        <v>13</v>
      </c>
      <c r="B39" s="31"/>
      <c r="C39" s="31"/>
      <c r="D39" s="31"/>
      <c r="E39" s="31"/>
      <c r="F39" s="31"/>
      <c r="G39" s="30"/>
      <c r="H39" s="44">
        <f>SUM(N39,T39,Z39,AF39,AL39)</f>
        <v>125283</v>
      </c>
      <c r="I39" s="44"/>
      <c r="J39" s="44"/>
      <c r="K39" s="44">
        <v>2619518</v>
      </c>
      <c r="L39" s="44"/>
      <c r="M39" s="44"/>
      <c r="N39" s="44">
        <f>112326+5356</f>
        <v>117682</v>
      </c>
      <c r="O39" s="44"/>
      <c r="P39" s="44"/>
      <c r="Q39" s="44">
        <v>2267065</v>
      </c>
      <c r="R39" s="44"/>
      <c r="S39" s="44"/>
      <c r="T39" s="44">
        <f>1691+99</f>
        <v>1790</v>
      </c>
      <c r="U39" s="44"/>
      <c r="V39" s="44"/>
      <c r="W39" s="44">
        <v>12077</v>
      </c>
      <c r="X39" s="44"/>
      <c r="Y39" s="44"/>
      <c r="Z39" s="44">
        <v>12</v>
      </c>
      <c r="AA39" s="44"/>
      <c r="AB39" s="44"/>
      <c r="AC39" s="44">
        <v>5024</v>
      </c>
      <c r="AD39" s="44"/>
      <c r="AE39" s="44"/>
      <c r="AF39" s="44">
        <v>40</v>
      </c>
      <c r="AG39" s="44"/>
      <c r="AH39" s="44"/>
      <c r="AI39" s="44">
        <v>1600</v>
      </c>
      <c r="AJ39" s="44"/>
      <c r="AK39" s="44"/>
      <c r="AL39" s="44">
        <f>5593+11+155+0</f>
        <v>5759</v>
      </c>
      <c r="AM39" s="44"/>
      <c r="AN39" s="44"/>
      <c r="AO39" s="44">
        <v>327450</v>
      </c>
      <c r="AP39" s="44"/>
      <c r="AQ39" s="44"/>
      <c r="AR39" s="1" t="str">
        <f>IF(K39&gt;=SUM(Q39,W39,AC39,AI39,AO39),"","要確認")</f>
        <v/>
      </c>
    </row>
    <row r="40" spans="1:44" ht="24.75" hidden="1" customHeight="1" outlineLevel="1">
      <c r="A40" s="47" t="s">
        <v>12</v>
      </c>
      <c r="B40" s="31"/>
      <c r="C40" s="31"/>
      <c r="D40" s="31"/>
      <c r="E40" s="31"/>
      <c r="F40" s="31"/>
      <c r="G40" s="30"/>
      <c r="H40" s="44">
        <f>SUM(N40,T40,Z40,AF40,AL40)</f>
        <v>123852</v>
      </c>
      <c r="I40" s="44"/>
      <c r="J40" s="44"/>
      <c r="K40" s="44">
        <v>2723548</v>
      </c>
      <c r="L40" s="44"/>
      <c r="M40" s="44"/>
      <c r="N40" s="44">
        <f>112725+3279</f>
        <v>116004</v>
      </c>
      <c r="O40" s="44"/>
      <c r="P40" s="44"/>
      <c r="Q40" s="44">
        <v>2331929</v>
      </c>
      <c r="R40" s="44"/>
      <c r="S40" s="44"/>
      <c r="T40" s="44">
        <f>1688+39</f>
        <v>1727</v>
      </c>
      <c r="U40" s="44"/>
      <c r="V40" s="44"/>
      <c r="W40" s="44">
        <v>11557</v>
      </c>
      <c r="X40" s="44"/>
      <c r="Y40" s="44"/>
      <c r="Z40" s="44">
        <v>8</v>
      </c>
      <c r="AA40" s="44"/>
      <c r="AB40" s="44"/>
      <c r="AC40" s="44">
        <v>3360</v>
      </c>
      <c r="AD40" s="44"/>
      <c r="AE40" s="44"/>
      <c r="AF40" s="44">
        <v>47</v>
      </c>
      <c r="AG40" s="44"/>
      <c r="AH40" s="44"/>
      <c r="AI40" s="44">
        <v>1880</v>
      </c>
      <c r="AJ40" s="44"/>
      <c r="AK40" s="44"/>
      <c r="AL40" s="44">
        <f>5954+13+98+1</f>
        <v>6066</v>
      </c>
      <c r="AM40" s="44"/>
      <c r="AN40" s="44"/>
      <c r="AO40" s="44">
        <v>368685</v>
      </c>
      <c r="AP40" s="44"/>
      <c r="AQ40" s="44"/>
      <c r="AR40" s="1" t="str">
        <f>IF(K40&gt;=SUM(Q40,W40,AC40,AI40,AO40),"","要確認")</f>
        <v/>
      </c>
    </row>
    <row r="41" spans="1:44" ht="24.75" hidden="1" customHeight="1" outlineLevel="1">
      <c r="A41" s="47" t="s">
        <v>22</v>
      </c>
      <c r="B41" s="47"/>
      <c r="C41" s="47"/>
      <c r="D41" s="47"/>
      <c r="E41" s="47"/>
      <c r="F41" s="47"/>
      <c r="G41" s="46"/>
      <c r="H41" s="45">
        <f>SUM(N41,T41,Z41,AF41,AL41)+1</f>
        <v>125340</v>
      </c>
      <c r="I41" s="44"/>
      <c r="J41" s="44"/>
      <c r="K41" s="44">
        <v>2601256</v>
      </c>
      <c r="L41" s="44"/>
      <c r="M41" s="44"/>
      <c r="N41" s="44">
        <f>112148+1804</f>
        <v>113952</v>
      </c>
      <c r="O41" s="44"/>
      <c r="P41" s="44"/>
      <c r="Q41" s="44">
        <v>2228844</v>
      </c>
      <c r="R41" s="44"/>
      <c r="S41" s="44"/>
      <c r="T41" s="44">
        <f>1263+28</f>
        <v>1291</v>
      </c>
      <c r="U41" s="44"/>
      <c r="V41" s="44"/>
      <c r="W41" s="44">
        <v>16514</v>
      </c>
      <c r="X41" s="44"/>
      <c r="Y41" s="44"/>
      <c r="Z41" s="44">
        <v>8</v>
      </c>
      <c r="AA41" s="44"/>
      <c r="AB41" s="44"/>
      <c r="AC41" s="44">
        <v>3360</v>
      </c>
      <c r="AD41" s="44"/>
      <c r="AE41" s="44"/>
      <c r="AF41" s="44">
        <v>53</v>
      </c>
      <c r="AG41" s="44"/>
      <c r="AH41" s="44"/>
      <c r="AI41" s="44">
        <v>2120</v>
      </c>
      <c r="AJ41" s="44"/>
      <c r="AK41" s="44"/>
      <c r="AL41" s="44">
        <f>9963+6+66+0</f>
        <v>10035</v>
      </c>
      <c r="AM41" s="44"/>
      <c r="AN41" s="44"/>
      <c r="AO41" s="44">
        <v>345915</v>
      </c>
      <c r="AP41" s="44"/>
      <c r="AQ41" s="44"/>
      <c r="AR41" s="1" t="str">
        <f>IF(K41&gt;=SUM(Q41,W41,AC41,AI41,AO41),"","要確認")</f>
        <v/>
      </c>
    </row>
    <row r="42" spans="1:44" ht="24.75" hidden="1" customHeight="1" outlineLevel="1">
      <c r="A42" s="47" t="s">
        <v>21</v>
      </c>
      <c r="B42" s="47"/>
      <c r="C42" s="47"/>
      <c r="D42" s="47"/>
      <c r="E42" s="47"/>
      <c r="F42" s="47"/>
      <c r="G42" s="46"/>
      <c r="H42" s="45">
        <f>SUM(N42,T42,Z42,AF42,AL42)+8+0+0+0</f>
        <v>118022</v>
      </c>
      <c r="I42" s="44"/>
      <c r="J42" s="44"/>
      <c r="K42" s="44">
        <v>2422159</v>
      </c>
      <c r="L42" s="44"/>
      <c r="M42" s="44"/>
      <c r="N42" s="44">
        <f>109847+867</f>
        <v>110714</v>
      </c>
      <c r="O42" s="44"/>
      <c r="P42" s="44"/>
      <c r="Q42" s="44">
        <f>2072136+8233</f>
        <v>2080369</v>
      </c>
      <c r="R42" s="44"/>
      <c r="S42" s="44"/>
      <c r="T42" s="44">
        <f>1464+3</f>
        <v>1467</v>
      </c>
      <c r="U42" s="44"/>
      <c r="V42" s="44"/>
      <c r="W42" s="44">
        <f>10121+27</f>
        <v>10148</v>
      </c>
      <c r="X42" s="44"/>
      <c r="Y42" s="44"/>
      <c r="Z42" s="44">
        <v>6</v>
      </c>
      <c r="AA42" s="44"/>
      <c r="AB42" s="44"/>
      <c r="AC42" s="44">
        <v>2520</v>
      </c>
      <c r="AD42" s="44"/>
      <c r="AE42" s="44"/>
      <c r="AF42" s="44">
        <v>55</v>
      </c>
      <c r="AG42" s="44"/>
      <c r="AH42" s="44"/>
      <c r="AI42" s="44">
        <v>2200</v>
      </c>
      <c r="AJ42" s="44"/>
      <c r="AK42" s="44"/>
      <c r="AL42" s="44">
        <f>5752+5+15+0</f>
        <v>5772</v>
      </c>
      <c r="AM42" s="44"/>
      <c r="AN42" s="44"/>
      <c r="AO42" s="44">
        <f>319971+267+822</f>
        <v>321060</v>
      </c>
      <c r="AP42" s="44"/>
      <c r="AQ42" s="44"/>
      <c r="AR42" s="1" t="str">
        <f>IF(K42&gt;=SUM(Q42,W42,AC42,AI42,AO42),"","要確認")</f>
        <v/>
      </c>
    </row>
    <row r="43" spans="1:44" ht="24.75" customHeight="1" collapsed="1">
      <c r="A43" s="47" t="s">
        <v>20</v>
      </c>
      <c r="B43" s="47"/>
      <c r="C43" s="47"/>
      <c r="D43" s="47"/>
      <c r="E43" s="47"/>
      <c r="F43" s="47"/>
      <c r="G43" s="46"/>
      <c r="H43" s="45">
        <v>114395</v>
      </c>
      <c r="I43" s="44"/>
      <c r="J43" s="44"/>
      <c r="K43" s="44">
        <v>2462466</v>
      </c>
      <c r="L43" s="44"/>
      <c r="M43" s="44"/>
      <c r="N43" s="44">
        <v>107085</v>
      </c>
      <c r="O43" s="44"/>
      <c r="P43" s="44"/>
      <c r="Q43" s="44">
        <v>2111535</v>
      </c>
      <c r="R43" s="44"/>
      <c r="S43" s="44"/>
      <c r="T43" s="44">
        <v>1469</v>
      </c>
      <c r="U43" s="44"/>
      <c r="V43" s="44"/>
      <c r="W43" s="44">
        <v>9587</v>
      </c>
      <c r="X43" s="44"/>
      <c r="Y43" s="44"/>
      <c r="Z43" s="44">
        <v>5</v>
      </c>
      <c r="AA43" s="44"/>
      <c r="AB43" s="44"/>
      <c r="AC43" s="44">
        <v>1680</v>
      </c>
      <c r="AD43" s="44"/>
      <c r="AE43" s="44"/>
      <c r="AF43" s="44">
        <v>51</v>
      </c>
      <c r="AG43" s="44"/>
      <c r="AH43" s="44"/>
      <c r="AI43" s="44">
        <v>2040</v>
      </c>
      <c r="AJ43" s="44"/>
      <c r="AK43" s="44"/>
      <c r="AL43" s="44">
        <v>5784</v>
      </c>
      <c r="AM43" s="44"/>
      <c r="AN43" s="44"/>
      <c r="AO43" s="44">
        <v>331828</v>
      </c>
      <c r="AP43" s="44"/>
      <c r="AQ43" s="44"/>
    </row>
    <row r="44" spans="1:44" ht="24.75" customHeight="1">
      <c r="A44" s="47" t="s">
        <v>19</v>
      </c>
      <c r="B44" s="47"/>
      <c r="C44" s="47"/>
      <c r="D44" s="47"/>
      <c r="E44" s="47"/>
      <c r="F44" s="47"/>
      <c r="G44" s="46"/>
      <c r="H44" s="45">
        <f>N44+T44+Z44+AF44+AL44</f>
        <v>108214</v>
      </c>
      <c r="I44" s="44"/>
      <c r="J44" s="44"/>
      <c r="K44" s="44">
        <v>2411113</v>
      </c>
      <c r="L44" s="44"/>
      <c r="M44" s="44"/>
      <c r="N44" s="44">
        <f>100930+0</f>
        <v>100930</v>
      </c>
      <c r="O44" s="44"/>
      <c r="P44" s="44"/>
      <c r="Q44" s="44">
        <f>ROUND(2066190724+0,-3)/1000</f>
        <v>2066191</v>
      </c>
      <c r="R44" s="44"/>
      <c r="S44" s="44"/>
      <c r="T44" s="44">
        <f>1318+0</f>
        <v>1318</v>
      </c>
      <c r="U44" s="44"/>
      <c r="V44" s="44"/>
      <c r="W44" s="44">
        <f>ROUNDDOWN(10101516+0,-3)/1000</f>
        <v>10101</v>
      </c>
      <c r="X44" s="44"/>
      <c r="Y44" s="44"/>
      <c r="Z44" s="44">
        <v>4</v>
      </c>
      <c r="AA44" s="44"/>
      <c r="AB44" s="44"/>
      <c r="AC44" s="44">
        <v>1664</v>
      </c>
      <c r="AD44" s="44"/>
      <c r="AE44" s="44"/>
      <c r="AF44" s="44">
        <v>33</v>
      </c>
      <c r="AG44" s="44"/>
      <c r="AH44" s="44"/>
      <c r="AI44" s="44">
        <f>ROUND(1320000,-3)/1000</f>
        <v>1320</v>
      </c>
      <c r="AJ44" s="44"/>
      <c r="AK44" s="44"/>
      <c r="AL44" s="44">
        <f>5926+3+0+0</f>
        <v>5929</v>
      </c>
      <c r="AM44" s="44"/>
      <c r="AN44" s="44"/>
      <c r="AO44" s="44">
        <f>ROUND(326042228+294572+0+0,-3)/1000</f>
        <v>326337</v>
      </c>
      <c r="AP44" s="44"/>
      <c r="AQ44" s="44"/>
    </row>
    <row r="45" spans="1:44" ht="24.9" customHeight="1">
      <c r="A45" s="47" t="s">
        <v>18</v>
      </c>
      <c r="B45" s="47"/>
      <c r="C45" s="47"/>
      <c r="D45" s="47"/>
      <c r="E45" s="47"/>
      <c r="F45" s="47"/>
      <c r="G45" s="46"/>
      <c r="H45" s="45">
        <f>N45+T45+Z45+AF45+AL45</f>
        <v>110016</v>
      </c>
      <c r="I45" s="44"/>
      <c r="J45" s="44"/>
      <c r="K45" s="44">
        <v>2417358</v>
      </c>
      <c r="L45" s="44"/>
      <c r="M45" s="44"/>
      <c r="N45" s="44">
        <v>102473</v>
      </c>
      <c r="O45" s="44"/>
      <c r="P45" s="44"/>
      <c r="Q45" s="44">
        <v>2080869</v>
      </c>
      <c r="R45" s="44"/>
      <c r="S45" s="44"/>
      <c r="T45" s="44">
        <v>1356</v>
      </c>
      <c r="U45" s="44"/>
      <c r="V45" s="44"/>
      <c r="W45" s="44">
        <v>10514</v>
      </c>
      <c r="X45" s="44"/>
      <c r="Y45" s="44"/>
      <c r="Z45" s="44">
        <v>5</v>
      </c>
      <c r="AA45" s="44"/>
      <c r="AB45" s="44"/>
      <c r="AC45" s="44">
        <v>2100</v>
      </c>
      <c r="AD45" s="44"/>
      <c r="AE45" s="44"/>
      <c r="AF45" s="44">
        <v>55</v>
      </c>
      <c r="AG45" s="44"/>
      <c r="AH45" s="44"/>
      <c r="AI45" s="44">
        <v>2720</v>
      </c>
      <c r="AJ45" s="44"/>
      <c r="AK45" s="44"/>
      <c r="AL45" s="44">
        <v>6127</v>
      </c>
      <c r="AM45" s="44"/>
      <c r="AN45" s="44"/>
      <c r="AO45" s="44">
        <v>315626</v>
      </c>
      <c r="AP45" s="44"/>
      <c r="AQ45" s="44"/>
    </row>
    <row r="46" spans="1:44" ht="24.9" customHeight="1">
      <c r="A46" s="47" t="s">
        <v>17</v>
      </c>
      <c r="B46" s="47"/>
      <c r="C46" s="47"/>
      <c r="D46" s="47"/>
      <c r="E46" s="47"/>
      <c r="F46" s="47"/>
      <c r="G46" s="46"/>
      <c r="H46" s="45">
        <f>N46+T46+Z46+AF46+AL46</f>
        <v>105267</v>
      </c>
      <c r="I46" s="44"/>
      <c r="J46" s="44"/>
      <c r="K46" s="44">
        <v>2301739</v>
      </c>
      <c r="L46" s="44"/>
      <c r="M46" s="44"/>
      <c r="N46" s="44">
        <v>98319</v>
      </c>
      <c r="O46" s="44"/>
      <c r="P46" s="44"/>
      <c r="Q46" s="44">
        <v>1978136</v>
      </c>
      <c r="R46" s="44"/>
      <c r="S46" s="44"/>
      <c r="T46" s="44">
        <v>1188</v>
      </c>
      <c r="U46" s="44"/>
      <c r="V46" s="44"/>
      <c r="W46" s="44">
        <v>7908</v>
      </c>
      <c r="X46" s="44"/>
      <c r="Y46" s="44"/>
      <c r="Z46" s="44">
        <v>1</v>
      </c>
      <c r="AA46" s="44"/>
      <c r="AB46" s="44"/>
      <c r="AC46" s="44">
        <v>408</v>
      </c>
      <c r="AD46" s="44"/>
      <c r="AE46" s="44"/>
      <c r="AF46" s="44">
        <v>40</v>
      </c>
      <c r="AG46" s="44"/>
      <c r="AH46" s="44"/>
      <c r="AI46" s="44">
        <v>2000</v>
      </c>
      <c r="AJ46" s="44"/>
      <c r="AK46" s="44"/>
      <c r="AL46" s="44">
        <v>5719</v>
      </c>
      <c r="AM46" s="44"/>
      <c r="AN46" s="44"/>
      <c r="AO46" s="44">
        <v>307996</v>
      </c>
      <c r="AP46" s="44"/>
      <c r="AQ46" s="44"/>
    </row>
    <row r="47" spans="1:44" ht="24.9" customHeight="1">
      <c r="A47" s="47" t="s">
        <v>16</v>
      </c>
      <c r="B47" s="47"/>
      <c r="C47" s="47"/>
      <c r="D47" s="47"/>
      <c r="E47" s="47"/>
      <c r="F47" s="47"/>
      <c r="G47" s="46"/>
      <c r="H47" s="45">
        <f>N47+T47+Z47+AF47+AL47</f>
        <v>101768</v>
      </c>
      <c r="I47" s="44"/>
      <c r="J47" s="44"/>
      <c r="K47" s="44">
        <v>2350891</v>
      </c>
      <c r="L47" s="44"/>
      <c r="M47" s="44"/>
      <c r="N47" s="44">
        <v>94705</v>
      </c>
      <c r="O47" s="44"/>
      <c r="P47" s="44"/>
      <c r="Q47" s="44">
        <v>2005516</v>
      </c>
      <c r="R47" s="44"/>
      <c r="S47" s="44"/>
      <c r="T47" s="44">
        <v>1201</v>
      </c>
      <c r="U47" s="44"/>
      <c r="V47" s="44"/>
      <c r="W47" s="44">
        <v>8811</v>
      </c>
      <c r="X47" s="44"/>
      <c r="Y47" s="44"/>
      <c r="Z47" s="44">
        <v>5</v>
      </c>
      <c r="AA47" s="44"/>
      <c r="AB47" s="44"/>
      <c r="AC47" s="44">
        <v>2420</v>
      </c>
      <c r="AD47" s="44"/>
      <c r="AE47" s="44"/>
      <c r="AF47" s="44">
        <v>36</v>
      </c>
      <c r="AG47" s="44"/>
      <c r="AH47" s="44"/>
      <c r="AI47" s="44">
        <v>1800</v>
      </c>
      <c r="AJ47" s="44"/>
      <c r="AK47" s="44"/>
      <c r="AL47" s="44">
        <v>5821</v>
      </c>
      <c r="AM47" s="44"/>
      <c r="AN47" s="44"/>
      <c r="AO47" s="44">
        <v>327333</v>
      </c>
      <c r="AP47" s="44"/>
      <c r="AQ47" s="44"/>
    </row>
    <row r="48" spans="1:44" ht="15" customHeight="1" thickBot="1">
      <c r="A48" s="43"/>
      <c r="B48" s="42"/>
      <c r="C48" s="42"/>
      <c r="D48" s="42"/>
      <c r="E48" s="42"/>
      <c r="F48" s="42"/>
      <c r="G48" s="41"/>
      <c r="H48" s="40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43" ht="21" customHeight="1">
      <c r="A49" s="38" t="s">
        <v>15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</row>
    <row r="50" spans="1:43" ht="16.5" customHeight="1">
      <c r="A50" s="1" t="s">
        <v>14</v>
      </c>
    </row>
    <row r="51" spans="1:43" ht="16.5" customHeight="1"/>
    <row r="53" spans="1:43" ht="24.75" customHeight="1" thickBot="1"/>
    <row r="54" spans="1:43" ht="24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6"/>
      <c r="N54" s="35" t="s">
        <v>13</v>
      </c>
      <c r="O54" s="35"/>
      <c r="P54" s="34"/>
      <c r="Q54" s="34"/>
      <c r="R54" s="34"/>
      <c r="S54" s="34"/>
      <c r="T54" s="35" t="s">
        <v>12</v>
      </c>
      <c r="U54" s="34"/>
      <c r="V54" s="34"/>
      <c r="W54" s="34"/>
      <c r="X54" s="34"/>
      <c r="Y54" s="34"/>
      <c r="Z54" s="35" t="s">
        <v>11</v>
      </c>
      <c r="AA54" s="35"/>
      <c r="AB54" s="34"/>
      <c r="AC54" s="34"/>
      <c r="AD54" s="34"/>
      <c r="AE54" s="34"/>
      <c r="AF54" s="35" t="s">
        <v>10</v>
      </c>
      <c r="AG54" s="34"/>
      <c r="AH54" s="34"/>
      <c r="AI54" s="34"/>
      <c r="AJ54" s="34"/>
      <c r="AK54" s="34"/>
      <c r="AL54" s="35" t="s">
        <v>9</v>
      </c>
      <c r="AM54" s="35"/>
      <c r="AN54" s="34"/>
      <c r="AO54" s="34"/>
      <c r="AP54" s="34"/>
      <c r="AQ54" s="33"/>
    </row>
    <row r="55" spans="1:43" ht="24.75" customHeight="1">
      <c r="A55" s="21" t="s">
        <v>8</v>
      </c>
      <c r="B55" s="21"/>
      <c r="C55" s="21"/>
      <c r="D55" s="21"/>
      <c r="E55" s="21"/>
      <c r="F55" s="21"/>
      <c r="G55" s="21"/>
      <c r="H55" s="21"/>
      <c r="I55" s="21"/>
      <c r="J55" s="20"/>
      <c r="K55" s="19" t="s">
        <v>1</v>
      </c>
      <c r="L55" s="19"/>
      <c r="M55" s="19"/>
      <c r="N55" s="18">
        <f>SUM(N57,N59,N61,N63)</f>
        <v>125283</v>
      </c>
      <c r="O55" s="17"/>
      <c r="P55" s="16"/>
      <c r="Q55" s="16"/>
      <c r="R55" s="16"/>
      <c r="S55" s="16"/>
      <c r="T55" s="15">
        <f>SUM(T57,T59,T61,T63)</f>
        <v>123852</v>
      </c>
      <c r="U55" s="14"/>
      <c r="V55" s="14"/>
      <c r="W55" s="14"/>
      <c r="X55" s="14"/>
      <c r="Y55" s="14"/>
      <c r="Z55" s="15">
        <f>SUM(Z57,Z59,Z61,Z63)</f>
        <v>125339</v>
      </c>
      <c r="AA55" s="14"/>
      <c r="AB55" s="14"/>
      <c r="AC55" s="14"/>
      <c r="AD55" s="14"/>
      <c r="AE55" s="14"/>
      <c r="AF55" s="15">
        <f>SUM(AF57,AF59,AF61,AF63)</f>
        <v>118014</v>
      </c>
      <c r="AG55" s="14"/>
      <c r="AH55" s="14"/>
      <c r="AI55" s="14"/>
      <c r="AJ55" s="14"/>
      <c r="AK55" s="14"/>
      <c r="AL55" s="15">
        <f>SUM(AL57,AL59,AL61,AL63)</f>
        <v>114394</v>
      </c>
      <c r="AM55" s="14"/>
      <c r="AN55" s="14"/>
      <c r="AO55" s="14"/>
      <c r="AP55" s="14"/>
      <c r="AQ55" s="14"/>
    </row>
    <row r="56" spans="1:43" ht="24.75" customHeight="1">
      <c r="A56" s="31"/>
      <c r="B56" s="31"/>
      <c r="C56" s="31"/>
      <c r="D56" s="31"/>
      <c r="E56" s="31"/>
      <c r="F56" s="31"/>
      <c r="G56" s="31"/>
      <c r="H56" s="31"/>
      <c r="I56" s="31"/>
      <c r="J56" s="30"/>
      <c r="K56" s="19" t="s">
        <v>0</v>
      </c>
      <c r="L56" s="19"/>
      <c r="M56" s="19"/>
      <c r="N56" s="18">
        <f>SUM(N58,N60,N62,N64)</f>
        <v>2613216</v>
      </c>
      <c r="O56" s="17"/>
      <c r="P56" s="16"/>
      <c r="Q56" s="16"/>
      <c r="R56" s="16"/>
      <c r="S56" s="16"/>
      <c r="T56" s="15">
        <f>SUM(T58,T60,T62,T64)</f>
        <v>2717411</v>
      </c>
      <c r="U56" s="14"/>
      <c r="V56" s="14"/>
      <c r="W56" s="14"/>
      <c r="X56" s="14"/>
      <c r="Y56" s="14"/>
      <c r="Z56" s="15">
        <f>SUM(Z58,Z60,Z62,Z64)</f>
        <v>2596753</v>
      </c>
      <c r="AA56" s="14"/>
      <c r="AB56" s="14"/>
      <c r="AC56" s="14"/>
      <c r="AD56" s="14"/>
      <c r="AE56" s="14"/>
      <c r="AF56" s="15">
        <f>SUM(AF58,AF60,AF62,AF64)</f>
        <v>2416297</v>
      </c>
      <c r="AG56" s="14"/>
      <c r="AH56" s="14"/>
      <c r="AI56" s="14"/>
      <c r="AJ56" s="14"/>
      <c r="AK56" s="14"/>
      <c r="AL56" s="15">
        <f>SUM(AL58,AL60,AL62,AL64)</f>
        <v>2456670</v>
      </c>
      <c r="AM56" s="14"/>
      <c r="AN56" s="14"/>
      <c r="AO56" s="14"/>
      <c r="AP56" s="14"/>
      <c r="AQ56" s="14"/>
    </row>
    <row r="57" spans="1:43" ht="24.75" customHeight="1">
      <c r="A57" s="25"/>
      <c r="B57" s="23"/>
      <c r="C57" s="22" t="s">
        <v>7</v>
      </c>
      <c r="D57" s="21"/>
      <c r="E57" s="21"/>
      <c r="F57" s="21"/>
      <c r="G57" s="21"/>
      <c r="H57" s="21"/>
      <c r="I57" s="21"/>
      <c r="J57" s="20"/>
      <c r="K57" s="19" t="s">
        <v>1</v>
      </c>
      <c r="L57" s="19"/>
      <c r="M57" s="19"/>
      <c r="N57" s="18">
        <v>12</v>
      </c>
      <c r="O57" s="17"/>
      <c r="P57" s="16"/>
      <c r="Q57" s="16"/>
      <c r="R57" s="16"/>
      <c r="S57" s="16"/>
      <c r="T57" s="15">
        <v>8</v>
      </c>
      <c r="U57" s="14"/>
      <c r="V57" s="14"/>
      <c r="W57" s="14"/>
      <c r="X57" s="14"/>
      <c r="Y57" s="14"/>
      <c r="Z57" s="15">
        <v>8</v>
      </c>
      <c r="AA57" s="14"/>
      <c r="AB57" s="14"/>
      <c r="AC57" s="14"/>
      <c r="AD57" s="14"/>
      <c r="AE57" s="14"/>
      <c r="AF57" s="15">
        <v>6</v>
      </c>
      <c r="AG57" s="14"/>
      <c r="AH57" s="14"/>
      <c r="AI57" s="14"/>
      <c r="AJ57" s="14"/>
      <c r="AK57" s="14"/>
      <c r="AL57" s="15">
        <v>5</v>
      </c>
      <c r="AM57" s="14"/>
      <c r="AN57" s="14"/>
      <c r="AO57" s="14"/>
      <c r="AP57" s="14"/>
      <c r="AQ57" s="14"/>
    </row>
    <row r="58" spans="1:43" ht="24.75" customHeight="1">
      <c r="A58" s="25"/>
      <c r="B58" s="23"/>
      <c r="C58" s="28"/>
      <c r="D58" s="27"/>
      <c r="E58" s="27"/>
      <c r="F58" s="27"/>
      <c r="G58" s="27"/>
      <c r="H58" s="27"/>
      <c r="I58" s="27"/>
      <c r="J58" s="26"/>
      <c r="K58" s="19" t="s">
        <v>0</v>
      </c>
      <c r="L58" s="19"/>
      <c r="M58" s="19"/>
      <c r="N58" s="18">
        <v>5024</v>
      </c>
      <c r="O58" s="17"/>
      <c r="P58" s="16"/>
      <c r="Q58" s="16"/>
      <c r="R58" s="16"/>
      <c r="S58" s="16"/>
      <c r="T58" s="15">
        <v>3360</v>
      </c>
      <c r="U58" s="14"/>
      <c r="V58" s="14"/>
      <c r="W58" s="14"/>
      <c r="X58" s="14"/>
      <c r="Y58" s="14"/>
      <c r="Z58" s="15">
        <v>3360</v>
      </c>
      <c r="AA58" s="14"/>
      <c r="AB58" s="14"/>
      <c r="AC58" s="14"/>
      <c r="AD58" s="14"/>
      <c r="AE58" s="14"/>
      <c r="AF58" s="15">
        <v>2520</v>
      </c>
      <c r="AG58" s="14"/>
      <c r="AH58" s="14"/>
      <c r="AI58" s="14"/>
      <c r="AJ58" s="14"/>
      <c r="AK58" s="14"/>
      <c r="AL58" s="15">
        <v>1680</v>
      </c>
      <c r="AM58" s="14"/>
      <c r="AN58" s="14"/>
      <c r="AO58" s="14"/>
      <c r="AP58" s="14"/>
      <c r="AQ58" s="14"/>
    </row>
    <row r="59" spans="1:43" ht="24.75" customHeight="1">
      <c r="A59" s="25"/>
      <c r="B59" s="23"/>
      <c r="C59" s="22" t="s">
        <v>6</v>
      </c>
      <c r="D59" s="21"/>
      <c r="E59" s="21"/>
      <c r="F59" s="21"/>
      <c r="G59" s="21"/>
      <c r="H59" s="21"/>
      <c r="I59" s="21"/>
      <c r="J59" s="20"/>
      <c r="K59" s="19" t="s">
        <v>1</v>
      </c>
      <c r="L59" s="19"/>
      <c r="M59" s="19"/>
      <c r="N59" s="18">
        <v>40</v>
      </c>
      <c r="O59" s="17"/>
      <c r="P59" s="16"/>
      <c r="Q59" s="16"/>
      <c r="R59" s="16"/>
      <c r="S59" s="16"/>
      <c r="T59" s="15">
        <v>47</v>
      </c>
      <c r="U59" s="14"/>
      <c r="V59" s="14"/>
      <c r="W59" s="14"/>
      <c r="X59" s="14"/>
      <c r="Y59" s="14"/>
      <c r="Z59" s="15">
        <v>53</v>
      </c>
      <c r="AA59" s="14"/>
      <c r="AB59" s="14"/>
      <c r="AC59" s="14"/>
      <c r="AD59" s="14"/>
      <c r="AE59" s="14"/>
      <c r="AF59" s="15">
        <v>55</v>
      </c>
      <c r="AG59" s="14"/>
      <c r="AH59" s="14"/>
      <c r="AI59" s="14"/>
      <c r="AJ59" s="14"/>
      <c r="AK59" s="14"/>
      <c r="AL59" s="15">
        <v>51</v>
      </c>
      <c r="AM59" s="14"/>
      <c r="AN59" s="14"/>
      <c r="AO59" s="14"/>
      <c r="AP59" s="14"/>
      <c r="AQ59" s="14"/>
    </row>
    <row r="60" spans="1:43" ht="24.75" customHeight="1">
      <c r="A60" s="25"/>
      <c r="B60" s="23"/>
      <c r="C60" s="28"/>
      <c r="D60" s="27"/>
      <c r="E60" s="27"/>
      <c r="F60" s="27"/>
      <c r="G60" s="27"/>
      <c r="H60" s="27"/>
      <c r="I60" s="27"/>
      <c r="J60" s="26"/>
      <c r="K60" s="19" t="s">
        <v>0</v>
      </c>
      <c r="L60" s="19"/>
      <c r="M60" s="19"/>
      <c r="N60" s="18">
        <v>1600</v>
      </c>
      <c r="O60" s="17"/>
      <c r="P60" s="16"/>
      <c r="Q60" s="16"/>
      <c r="R60" s="16"/>
      <c r="S60" s="16"/>
      <c r="T60" s="15">
        <v>1880</v>
      </c>
      <c r="U60" s="14"/>
      <c r="V60" s="14"/>
      <c r="W60" s="14"/>
      <c r="X60" s="14"/>
      <c r="Y60" s="14"/>
      <c r="Z60" s="15">
        <v>2120</v>
      </c>
      <c r="AA60" s="14"/>
      <c r="AB60" s="14"/>
      <c r="AC60" s="14"/>
      <c r="AD60" s="14"/>
      <c r="AE60" s="14"/>
      <c r="AF60" s="15">
        <v>2200</v>
      </c>
      <c r="AG60" s="14"/>
      <c r="AH60" s="14"/>
      <c r="AI60" s="14"/>
      <c r="AJ60" s="14"/>
      <c r="AK60" s="14"/>
      <c r="AL60" s="15">
        <v>2040</v>
      </c>
      <c r="AM60" s="14"/>
      <c r="AN60" s="14"/>
      <c r="AO60" s="14"/>
      <c r="AP60" s="14"/>
      <c r="AQ60" s="14"/>
    </row>
    <row r="61" spans="1:43" ht="24.75" customHeight="1">
      <c r="A61" s="25"/>
      <c r="B61" s="23"/>
      <c r="C61" s="22" t="s">
        <v>5</v>
      </c>
      <c r="D61" s="21"/>
      <c r="E61" s="21"/>
      <c r="F61" s="21"/>
      <c r="G61" s="21"/>
      <c r="H61" s="21"/>
      <c r="I61" s="21"/>
      <c r="J61" s="20"/>
      <c r="K61" s="19" t="s">
        <v>1</v>
      </c>
      <c r="L61" s="19"/>
      <c r="M61" s="19"/>
      <c r="N61" s="18">
        <v>5759</v>
      </c>
      <c r="O61" s="17"/>
      <c r="P61" s="16"/>
      <c r="Q61" s="16"/>
      <c r="R61" s="16"/>
      <c r="S61" s="16"/>
      <c r="T61" s="15">
        <v>6066</v>
      </c>
      <c r="U61" s="14"/>
      <c r="V61" s="14"/>
      <c r="W61" s="14"/>
      <c r="X61" s="14"/>
      <c r="Y61" s="14"/>
      <c r="Z61" s="15">
        <v>10035</v>
      </c>
      <c r="AA61" s="14"/>
      <c r="AB61" s="14"/>
      <c r="AC61" s="14"/>
      <c r="AD61" s="14"/>
      <c r="AE61" s="14"/>
      <c r="AF61" s="15">
        <v>5772</v>
      </c>
      <c r="AG61" s="14"/>
      <c r="AH61" s="14"/>
      <c r="AI61" s="14"/>
      <c r="AJ61" s="14"/>
      <c r="AK61" s="14"/>
      <c r="AL61" s="15">
        <v>5784</v>
      </c>
      <c r="AM61" s="14"/>
      <c r="AN61" s="14"/>
      <c r="AO61" s="14"/>
      <c r="AP61" s="14"/>
      <c r="AQ61" s="14"/>
    </row>
    <row r="62" spans="1:43" ht="24.75" customHeight="1">
      <c r="A62" s="25"/>
      <c r="B62" s="23"/>
      <c r="C62" s="28"/>
      <c r="D62" s="27"/>
      <c r="E62" s="27"/>
      <c r="F62" s="27"/>
      <c r="G62" s="27"/>
      <c r="H62" s="27"/>
      <c r="I62" s="27"/>
      <c r="J62" s="26"/>
      <c r="K62" s="19" t="s">
        <v>0</v>
      </c>
      <c r="L62" s="19"/>
      <c r="M62" s="19"/>
      <c r="N62" s="18">
        <v>327450</v>
      </c>
      <c r="O62" s="17"/>
      <c r="P62" s="16"/>
      <c r="Q62" s="16"/>
      <c r="R62" s="16"/>
      <c r="S62" s="16"/>
      <c r="T62" s="15">
        <v>368685</v>
      </c>
      <c r="U62" s="14"/>
      <c r="V62" s="14"/>
      <c r="W62" s="14"/>
      <c r="X62" s="14"/>
      <c r="Y62" s="14"/>
      <c r="Z62" s="15">
        <v>345915</v>
      </c>
      <c r="AA62" s="14"/>
      <c r="AB62" s="14"/>
      <c r="AC62" s="14"/>
      <c r="AD62" s="14"/>
      <c r="AE62" s="14"/>
      <c r="AF62" s="15">
        <v>321060</v>
      </c>
      <c r="AG62" s="14"/>
      <c r="AH62" s="14"/>
      <c r="AI62" s="14"/>
      <c r="AJ62" s="14"/>
      <c r="AK62" s="14"/>
      <c r="AL62" s="15">
        <v>331828</v>
      </c>
      <c r="AM62" s="14"/>
      <c r="AN62" s="14"/>
      <c r="AO62" s="14"/>
      <c r="AP62" s="14"/>
      <c r="AQ62" s="14"/>
    </row>
    <row r="63" spans="1:43" ht="24.75" customHeight="1">
      <c r="A63" s="25"/>
      <c r="B63" s="23"/>
      <c r="C63" s="22" t="s">
        <v>4</v>
      </c>
      <c r="D63" s="21"/>
      <c r="E63" s="21"/>
      <c r="F63" s="21"/>
      <c r="G63" s="21"/>
      <c r="H63" s="21"/>
      <c r="I63" s="21"/>
      <c r="J63" s="20"/>
      <c r="K63" s="19" t="s">
        <v>1</v>
      </c>
      <c r="L63" s="19"/>
      <c r="M63" s="19"/>
      <c r="N63" s="18">
        <f>SUM(N65,N67)</f>
        <v>119472</v>
      </c>
      <c r="O63" s="17"/>
      <c r="P63" s="16"/>
      <c r="Q63" s="16"/>
      <c r="R63" s="16"/>
      <c r="S63" s="16"/>
      <c r="T63" s="15">
        <f>SUM(T65,T67)</f>
        <v>117731</v>
      </c>
      <c r="U63" s="14"/>
      <c r="V63" s="14"/>
      <c r="W63" s="14"/>
      <c r="X63" s="14"/>
      <c r="Y63" s="14"/>
      <c r="Z63" s="15">
        <f>SUM(Z65,Z67)</f>
        <v>115243</v>
      </c>
      <c r="AA63" s="14"/>
      <c r="AB63" s="14"/>
      <c r="AC63" s="14"/>
      <c r="AD63" s="14"/>
      <c r="AE63" s="14"/>
      <c r="AF63" s="15">
        <f>SUM(AF65,AF67)</f>
        <v>112181</v>
      </c>
      <c r="AG63" s="14"/>
      <c r="AH63" s="14"/>
      <c r="AI63" s="14"/>
      <c r="AJ63" s="14"/>
      <c r="AK63" s="14"/>
      <c r="AL63" s="15">
        <f>SUM(AL65,AL67)</f>
        <v>108554</v>
      </c>
      <c r="AM63" s="14"/>
      <c r="AN63" s="14"/>
      <c r="AO63" s="14"/>
      <c r="AP63" s="14"/>
      <c r="AQ63" s="14"/>
    </row>
    <row r="64" spans="1:43" ht="24.75" customHeight="1">
      <c r="A64" s="25"/>
      <c r="B64" s="23"/>
      <c r="C64" s="32"/>
      <c r="D64" s="31"/>
      <c r="E64" s="31"/>
      <c r="F64" s="31"/>
      <c r="G64" s="31"/>
      <c r="H64" s="31"/>
      <c r="I64" s="31"/>
      <c r="J64" s="30"/>
      <c r="K64" s="29" t="s">
        <v>0</v>
      </c>
      <c r="L64" s="29"/>
      <c r="M64" s="29"/>
      <c r="N64" s="18">
        <f>SUM(N66,N68)</f>
        <v>2279142</v>
      </c>
      <c r="O64" s="17"/>
      <c r="P64" s="16"/>
      <c r="Q64" s="16"/>
      <c r="R64" s="16"/>
      <c r="S64" s="16"/>
      <c r="T64" s="15">
        <f>SUM(T66,T68)</f>
        <v>2343486</v>
      </c>
      <c r="U64" s="14"/>
      <c r="V64" s="14"/>
      <c r="W64" s="14"/>
      <c r="X64" s="14"/>
      <c r="Y64" s="14"/>
      <c r="Z64" s="15">
        <f>SUM(Z66,Z68)</f>
        <v>2245358</v>
      </c>
      <c r="AA64" s="14"/>
      <c r="AB64" s="14"/>
      <c r="AC64" s="14"/>
      <c r="AD64" s="14"/>
      <c r="AE64" s="14"/>
      <c r="AF64" s="15">
        <f>SUM(AF66,AF68)</f>
        <v>2090517</v>
      </c>
      <c r="AG64" s="14"/>
      <c r="AH64" s="14"/>
      <c r="AI64" s="14"/>
      <c r="AJ64" s="14"/>
      <c r="AK64" s="14"/>
      <c r="AL64" s="15">
        <f>SUM(AL66,AL68)</f>
        <v>2121122</v>
      </c>
      <c r="AM64" s="14"/>
      <c r="AN64" s="14"/>
      <c r="AO64" s="14"/>
      <c r="AP64" s="14"/>
      <c r="AQ64" s="14"/>
    </row>
    <row r="65" spans="1:43" ht="24.75" customHeight="1">
      <c r="A65" s="25"/>
      <c r="B65" s="23"/>
      <c r="C65" s="24"/>
      <c r="D65" s="23"/>
      <c r="E65" s="22" t="s">
        <v>3</v>
      </c>
      <c r="F65" s="21"/>
      <c r="G65" s="21"/>
      <c r="H65" s="21"/>
      <c r="I65" s="21"/>
      <c r="J65" s="20"/>
      <c r="K65" s="19" t="s">
        <v>1</v>
      </c>
      <c r="L65" s="19"/>
      <c r="M65" s="19"/>
      <c r="N65" s="18">
        <v>117682</v>
      </c>
      <c r="O65" s="17"/>
      <c r="P65" s="16"/>
      <c r="Q65" s="16"/>
      <c r="R65" s="16"/>
      <c r="S65" s="16"/>
      <c r="T65" s="15">
        <v>116004</v>
      </c>
      <c r="U65" s="14"/>
      <c r="V65" s="14"/>
      <c r="W65" s="14"/>
      <c r="X65" s="14"/>
      <c r="Y65" s="14"/>
      <c r="Z65" s="15">
        <v>113952</v>
      </c>
      <c r="AA65" s="14"/>
      <c r="AB65" s="14"/>
      <c r="AC65" s="14"/>
      <c r="AD65" s="14"/>
      <c r="AE65" s="14"/>
      <c r="AF65" s="15">
        <v>110714</v>
      </c>
      <c r="AG65" s="14"/>
      <c r="AH65" s="14"/>
      <c r="AI65" s="14"/>
      <c r="AJ65" s="14"/>
      <c r="AK65" s="14"/>
      <c r="AL65" s="15">
        <v>107085</v>
      </c>
      <c r="AM65" s="14"/>
      <c r="AN65" s="14"/>
      <c r="AO65" s="14"/>
      <c r="AP65" s="14"/>
      <c r="AQ65" s="14"/>
    </row>
    <row r="66" spans="1:43" ht="24.75" customHeight="1">
      <c r="A66" s="25"/>
      <c r="B66" s="23"/>
      <c r="C66" s="24"/>
      <c r="D66" s="23"/>
      <c r="E66" s="28"/>
      <c r="F66" s="27"/>
      <c r="G66" s="27"/>
      <c r="H66" s="27"/>
      <c r="I66" s="27"/>
      <c r="J66" s="26"/>
      <c r="K66" s="19" t="s">
        <v>0</v>
      </c>
      <c r="L66" s="19"/>
      <c r="M66" s="19"/>
      <c r="N66" s="18">
        <v>2267065</v>
      </c>
      <c r="O66" s="17"/>
      <c r="P66" s="16"/>
      <c r="Q66" s="16"/>
      <c r="R66" s="16"/>
      <c r="S66" s="16"/>
      <c r="T66" s="15">
        <v>2331929</v>
      </c>
      <c r="U66" s="14"/>
      <c r="V66" s="14"/>
      <c r="W66" s="14"/>
      <c r="X66" s="14"/>
      <c r="Y66" s="14"/>
      <c r="Z66" s="15">
        <v>2228844</v>
      </c>
      <c r="AA66" s="14"/>
      <c r="AB66" s="14"/>
      <c r="AC66" s="14"/>
      <c r="AD66" s="14"/>
      <c r="AE66" s="14"/>
      <c r="AF66" s="15">
        <v>2080369</v>
      </c>
      <c r="AG66" s="14"/>
      <c r="AH66" s="14"/>
      <c r="AI66" s="14"/>
      <c r="AJ66" s="14"/>
      <c r="AK66" s="14"/>
      <c r="AL66" s="15">
        <v>2111535</v>
      </c>
      <c r="AM66" s="14"/>
      <c r="AN66" s="14"/>
      <c r="AO66" s="14"/>
      <c r="AP66" s="14"/>
      <c r="AQ66" s="14"/>
    </row>
    <row r="67" spans="1:43" ht="24.75" customHeight="1">
      <c r="A67" s="25"/>
      <c r="B67" s="23"/>
      <c r="C67" s="24"/>
      <c r="D67" s="23"/>
      <c r="E67" s="22" t="s">
        <v>2</v>
      </c>
      <c r="F67" s="21"/>
      <c r="G67" s="21"/>
      <c r="H67" s="21"/>
      <c r="I67" s="21"/>
      <c r="J67" s="20"/>
      <c r="K67" s="19" t="s">
        <v>1</v>
      </c>
      <c r="L67" s="19"/>
      <c r="M67" s="19"/>
      <c r="N67" s="18">
        <v>1790</v>
      </c>
      <c r="O67" s="17"/>
      <c r="P67" s="16"/>
      <c r="Q67" s="16"/>
      <c r="R67" s="16"/>
      <c r="S67" s="16"/>
      <c r="T67" s="15">
        <v>1727</v>
      </c>
      <c r="U67" s="14"/>
      <c r="V67" s="14"/>
      <c r="W67" s="14"/>
      <c r="X67" s="14"/>
      <c r="Y67" s="14"/>
      <c r="Z67" s="15">
        <v>1291</v>
      </c>
      <c r="AA67" s="14"/>
      <c r="AB67" s="14"/>
      <c r="AC67" s="14"/>
      <c r="AD67" s="14"/>
      <c r="AE67" s="14"/>
      <c r="AF67" s="15">
        <v>1467</v>
      </c>
      <c r="AG67" s="14"/>
      <c r="AH67" s="14"/>
      <c r="AI67" s="14"/>
      <c r="AJ67" s="14"/>
      <c r="AK67" s="14"/>
      <c r="AL67" s="15">
        <v>1469</v>
      </c>
      <c r="AM67" s="14"/>
      <c r="AN67" s="14"/>
      <c r="AO67" s="14"/>
      <c r="AP67" s="14"/>
      <c r="AQ67" s="14"/>
    </row>
    <row r="68" spans="1:43" ht="24.75" customHeight="1" thickBot="1">
      <c r="A68" s="13"/>
      <c r="B68" s="11"/>
      <c r="C68" s="12"/>
      <c r="D68" s="11"/>
      <c r="E68" s="10"/>
      <c r="F68" s="9"/>
      <c r="G68" s="9"/>
      <c r="H68" s="9"/>
      <c r="I68" s="9"/>
      <c r="J68" s="8"/>
      <c r="K68" s="7" t="s">
        <v>0</v>
      </c>
      <c r="L68" s="7"/>
      <c r="M68" s="7"/>
      <c r="N68" s="6">
        <v>12077</v>
      </c>
      <c r="O68" s="5"/>
      <c r="P68" s="4"/>
      <c r="Q68" s="4"/>
      <c r="R68" s="4"/>
      <c r="S68" s="4"/>
      <c r="T68" s="3">
        <v>11557</v>
      </c>
      <c r="U68" s="2"/>
      <c r="V68" s="2"/>
      <c r="W68" s="2"/>
      <c r="X68" s="2"/>
      <c r="Y68" s="2"/>
      <c r="Z68" s="3">
        <v>16514</v>
      </c>
      <c r="AA68" s="2"/>
      <c r="AB68" s="2"/>
      <c r="AC68" s="2"/>
      <c r="AD68" s="2"/>
      <c r="AE68" s="2"/>
      <c r="AF68" s="3">
        <v>10148</v>
      </c>
      <c r="AG68" s="2"/>
      <c r="AH68" s="2"/>
      <c r="AI68" s="2"/>
      <c r="AJ68" s="2"/>
      <c r="AK68" s="2"/>
      <c r="AL68" s="3">
        <v>9587</v>
      </c>
      <c r="AM68" s="2"/>
      <c r="AN68" s="2"/>
      <c r="AO68" s="2"/>
      <c r="AP68" s="2"/>
      <c r="AQ68" s="2"/>
    </row>
  </sheetData>
  <mergeCells count="421">
    <mergeCell ref="A35:G35"/>
    <mergeCell ref="A46:G46"/>
    <mergeCell ref="H46:J46"/>
    <mergeCell ref="K46:M46"/>
    <mergeCell ref="N46:P46"/>
    <mergeCell ref="Q46:S46"/>
    <mergeCell ref="K41:M41"/>
    <mergeCell ref="N41:P41"/>
    <mergeCell ref="Q41:S41"/>
    <mergeCell ref="AO46:AQ46"/>
    <mergeCell ref="T46:V46"/>
    <mergeCell ref="W46:Y46"/>
    <mergeCell ref="Z46:AB46"/>
    <mergeCell ref="AC46:AE46"/>
    <mergeCell ref="AF46:AH46"/>
    <mergeCell ref="AI46:AK46"/>
    <mergeCell ref="AF20:AK20"/>
    <mergeCell ref="N22:S22"/>
    <mergeCell ref="T22:Y22"/>
    <mergeCell ref="AL21:AQ21"/>
    <mergeCell ref="A21:G21"/>
    <mergeCell ref="H21:M21"/>
    <mergeCell ref="N21:S21"/>
    <mergeCell ref="T21:Y21"/>
    <mergeCell ref="Z21:AE21"/>
    <mergeCell ref="AF21:AK21"/>
    <mergeCell ref="A20:G20"/>
    <mergeCell ref="H20:M20"/>
    <mergeCell ref="N20:S20"/>
    <mergeCell ref="T20:Y20"/>
    <mergeCell ref="Z20:AE20"/>
    <mergeCell ref="H44:J44"/>
    <mergeCell ref="Z41:AB41"/>
    <mergeCell ref="AC42:AE42"/>
    <mergeCell ref="A41:G41"/>
    <mergeCell ref="H41:J41"/>
    <mergeCell ref="A36:G36"/>
    <mergeCell ref="AF45:AH45"/>
    <mergeCell ref="AI45:AK45"/>
    <mergeCell ref="AL45:AN45"/>
    <mergeCell ref="AO45:AQ45"/>
    <mergeCell ref="AL20:AQ20"/>
    <mergeCell ref="A45:G45"/>
    <mergeCell ref="H45:J45"/>
    <mergeCell ref="K45:M45"/>
    <mergeCell ref="N45:P45"/>
    <mergeCell ref="A44:G44"/>
    <mergeCell ref="A47:G47"/>
    <mergeCell ref="AL42:AN42"/>
    <mergeCell ref="A42:G42"/>
    <mergeCell ref="H42:J42"/>
    <mergeCell ref="K42:M42"/>
    <mergeCell ref="N42:P42"/>
    <mergeCell ref="Q45:S45"/>
    <mergeCell ref="AL46:AN46"/>
    <mergeCell ref="A54:M54"/>
    <mergeCell ref="AF43:AH43"/>
    <mergeCell ref="AI43:AK43"/>
    <mergeCell ref="AC43:AE43"/>
    <mergeCell ref="T48:V48"/>
    <mergeCell ref="T45:V45"/>
    <mergeCell ref="W45:Y45"/>
    <mergeCell ref="Z45:AB45"/>
    <mergeCell ref="AC45:AE45"/>
    <mergeCell ref="A48:G48"/>
    <mergeCell ref="AF18:AK18"/>
    <mergeCell ref="A19:G19"/>
    <mergeCell ref="AF42:AH42"/>
    <mergeCell ref="AI42:AK42"/>
    <mergeCell ref="AL43:AN43"/>
    <mergeCell ref="W43:Y43"/>
    <mergeCell ref="Z43:AB43"/>
    <mergeCell ref="W39:Y39"/>
    <mergeCell ref="Z39:AB39"/>
    <mergeCell ref="AL41:AN41"/>
    <mergeCell ref="A18:G18"/>
    <mergeCell ref="H18:M18"/>
    <mergeCell ref="N18:S18"/>
    <mergeCell ref="T18:Y18"/>
    <mergeCell ref="Z18:AE18"/>
    <mergeCell ref="Z42:AB42"/>
    <mergeCell ref="AC41:AE41"/>
    <mergeCell ref="W38:Y38"/>
    <mergeCell ref="Z38:AB38"/>
    <mergeCell ref="AC38:AE38"/>
    <mergeCell ref="AL18:AQ18"/>
    <mergeCell ref="A43:G43"/>
    <mergeCell ref="H43:J43"/>
    <mergeCell ref="K43:M43"/>
    <mergeCell ref="N43:P43"/>
    <mergeCell ref="T43:V43"/>
    <mergeCell ref="AO43:AQ43"/>
    <mergeCell ref="AO42:AQ42"/>
    <mergeCell ref="W42:Y42"/>
    <mergeCell ref="W41:Y41"/>
    <mergeCell ref="AI47:AK47"/>
    <mergeCell ref="AL47:AN47"/>
    <mergeCell ref="AO47:AQ47"/>
    <mergeCell ref="Q47:S47"/>
    <mergeCell ref="T47:V47"/>
    <mergeCell ref="W47:Y47"/>
    <mergeCell ref="Z47:AB47"/>
    <mergeCell ref="AC47:AE47"/>
    <mergeCell ref="AF47:AH47"/>
    <mergeCell ref="Q43:S43"/>
    <mergeCell ref="H48:J48"/>
    <mergeCell ref="K48:M48"/>
    <mergeCell ref="N48:P48"/>
    <mergeCell ref="Q48:S48"/>
    <mergeCell ref="H47:J47"/>
    <mergeCell ref="K47:M47"/>
    <mergeCell ref="N47:P47"/>
    <mergeCell ref="AO48:AQ48"/>
    <mergeCell ref="W48:Y48"/>
    <mergeCell ref="Z48:AB48"/>
    <mergeCell ref="AC48:AE48"/>
    <mergeCell ref="AF48:AH48"/>
    <mergeCell ref="AI48:AK48"/>
    <mergeCell ref="AL48:AN48"/>
    <mergeCell ref="AO39:AQ39"/>
    <mergeCell ref="AO41:AQ41"/>
    <mergeCell ref="AO40:AQ40"/>
    <mergeCell ref="AI40:AK40"/>
    <mergeCell ref="AL40:AN40"/>
    <mergeCell ref="AF41:AH41"/>
    <mergeCell ref="AI41:AK41"/>
    <mergeCell ref="AF39:AH39"/>
    <mergeCell ref="A40:G40"/>
    <mergeCell ref="AO37:AQ37"/>
    <mergeCell ref="A38:G38"/>
    <mergeCell ref="H38:J38"/>
    <mergeCell ref="K38:M38"/>
    <mergeCell ref="N38:P38"/>
    <mergeCell ref="Q38:S38"/>
    <mergeCell ref="T38:V38"/>
    <mergeCell ref="AF38:AH38"/>
    <mergeCell ref="AI38:AK38"/>
    <mergeCell ref="H40:J40"/>
    <mergeCell ref="K40:M40"/>
    <mergeCell ref="N40:P40"/>
    <mergeCell ref="Q40:S40"/>
    <mergeCell ref="T40:V40"/>
    <mergeCell ref="W40:Y40"/>
    <mergeCell ref="A39:G39"/>
    <mergeCell ref="H39:J39"/>
    <mergeCell ref="K39:M39"/>
    <mergeCell ref="N39:P39"/>
    <mergeCell ref="Q39:S39"/>
    <mergeCell ref="T39:V39"/>
    <mergeCell ref="AI37:AK37"/>
    <mergeCell ref="AL37:AN37"/>
    <mergeCell ref="Z40:AB40"/>
    <mergeCell ref="AC40:AE40"/>
    <mergeCell ref="AF40:AH40"/>
    <mergeCell ref="AO38:AQ38"/>
    <mergeCell ref="AL38:AN38"/>
    <mergeCell ref="AI39:AK39"/>
    <mergeCell ref="AL39:AN39"/>
    <mergeCell ref="AC39:AE39"/>
    <mergeCell ref="AI36:AK36"/>
    <mergeCell ref="AL36:AN36"/>
    <mergeCell ref="H36:J36"/>
    <mergeCell ref="K36:M36"/>
    <mergeCell ref="N36:P36"/>
    <mergeCell ref="Q36:S36"/>
    <mergeCell ref="T36:V36"/>
    <mergeCell ref="Z37:AB37"/>
    <mergeCell ref="AC37:AE37"/>
    <mergeCell ref="W36:Y36"/>
    <mergeCell ref="Z36:AB36"/>
    <mergeCell ref="AC36:AE36"/>
    <mergeCell ref="AF36:AH36"/>
    <mergeCell ref="AF37:AH37"/>
    <mergeCell ref="Z19:AE19"/>
    <mergeCell ref="AF19:AK19"/>
    <mergeCell ref="AO36:AQ36"/>
    <mergeCell ref="A37:G37"/>
    <mergeCell ref="H37:J37"/>
    <mergeCell ref="K37:M37"/>
    <mergeCell ref="N37:P37"/>
    <mergeCell ref="Q37:S37"/>
    <mergeCell ref="T37:V37"/>
    <mergeCell ref="W37:Y37"/>
    <mergeCell ref="AL23:AQ23"/>
    <mergeCell ref="A17:G17"/>
    <mergeCell ref="H17:M17"/>
    <mergeCell ref="N17:S17"/>
    <mergeCell ref="T17:Y17"/>
    <mergeCell ref="Z17:AE17"/>
    <mergeCell ref="AF17:AK17"/>
    <mergeCell ref="H19:M19"/>
    <mergeCell ref="N19:S19"/>
    <mergeCell ref="T19:Y19"/>
    <mergeCell ref="A23:G23"/>
    <mergeCell ref="H23:M23"/>
    <mergeCell ref="N23:S23"/>
    <mergeCell ref="T23:Y23"/>
    <mergeCell ref="Z23:AE23"/>
    <mergeCell ref="AF23:AK23"/>
    <mergeCell ref="AL16:AQ16"/>
    <mergeCell ref="A15:G15"/>
    <mergeCell ref="H15:M15"/>
    <mergeCell ref="AL15:AQ15"/>
    <mergeCell ref="AL17:AQ17"/>
    <mergeCell ref="A16:G16"/>
    <mergeCell ref="H16:M16"/>
    <mergeCell ref="N16:S16"/>
    <mergeCell ref="T16:Y16"/>
    <mergeCell ref="Z16:AE16"/>
    <mergeCell ref="AF16:AK16"/>
    <mergeCell ref="AL13:AQ13"/>
    <mergeCell ref="N15:S15"/>
    <mergeCell ref="T15:Y15"/>
    <mergeCell ref="Z15:AE15"/>
    <mergeCell ref="AF15:AK15"/>
    <mergeCell ref="N14:S14"/>
    <mergeCell ref="N11:S11"/>
    <mergeCell ref="T11:Y11"/>
    <mergeCell ref="Z11:AE11"/>
    <mergeCell ref="AF11:AK11"/>
    <mergeCell ref="AF13:AK13"/>
    <mergeCell ref="A14:G14"/>
    <mergeCell ref="H14:M14"/>
    <mergeCell ref="T14:Y14"/>
    <mergeCell ref="Z14:AE14"/>
    <mergeCell ref="A12:G12"/>
    <mergeCell ref="H12:M12"/>
    <mergeCell ref="N12:S12"/>
    <mergeCell ref="T12:Y12"/>
    <mergeCell ref="Z12:AE12"/>
    <mergeCell ref="AF12:AK12"/>
    <mergeCell ref="AL14:AQ14"/>
    <mergeCell ref="A13:G13"/>
    <mergeCell ref="H13:M13"/>
    <mergeCell ref="N13:S13"/>
    <mergeCell ref="T13:Y13"/>
    <mergeCell ref="Z13:AE13"/>
    <mergeCell ref="A9:G9"/>
    <mergeCell ref="H9:M9"/>
    <mergeCell ref="N9:S9"/>
    <mergeCell ref="T9:Y9"/>
    <mergeCell ref="Z9:AE9"/>
    <mergeCell ref="A28:AQ28"/>
    <mergeCell ref="AL12:AQ12"/>
    <mergeCell ref="A11:G11"/>
    <mergeCell ref="H11:M11"/>
    <mergeCell ref="AF14:AK14"/>
    <mergeCell ref="AF9:AK9"/>
    <mergeCell ref="AL9:AQ9"/>
    <mergeCell ref="AL11:AQ11"/>
    <mergeCell ref="AM6:AN6"/>
    <mergeCell ref="AO6:AP7"/>
    <mergeCell ref="U7:V7"/>
    <mergeCell ref="AM7:AN7"/>
    <mergeCell ref="A2:AQ2"/>
    <mergeCell ref="A4:G8"/>
    <mergeCell ref="H4:M8"/>
    <mergeCell ref="N4:S8"/>
    <mergeCell ref="Z4:AE8"/>
    <mergeCell ref="AF4:AK8"/>
    <mergeCell ref="T5:Y5"/>
    <mergeCell ref="AL5:AQ5"/>
    <mergeCell ref="U6:V6"/>
    <mergeCell ref="W6:X7"/>
    <mergeCell ref="AO34:AQ34"/>
    <mergeCell ref="W34:Y34"/>
    <mergeCell ref="Z34:AB34"/>
    <mergeCell ref="AC34:AE34"/>
    <mergeCell ref="AF34:AH34"/>
    <mergeCell ref="AL30:AQ30"/>
    <mergeCell ref="AL44:AN44"/>
    <mergeCell ref="AO44:AQ44"/>
    <mergeCell ref="K44:M44"/>
    <mergeCell ref="N44:P44"/>
    <mergeCell ref="Q44:S44"/>
    <mergeCell ref="T44:V44"/>
    <mergeCell ref="W44:Y44"/>
    <mergeCell ref="Z44:AB44"/>
    <mergeCell ref="Z22:AE22"/>
    <mergeCell ref="AF22:AK22"/>
    <mergeCell ref="AC44:AE44"/>
    <mergeCell ref="AF44:AH44"/>
    <mergeCell ref="AI44:AK44"/>
    <mergeCell ref="T30:Y30"/>
    <mergeCell ref="Z30:AE30"/>
    <mergeCell ref="AF30:AK30"/>
    <mergeCell ref="T33:V33"/>
    <mergeCell ref="T34:V34"/>
    <mergeCell ref="AI34:AK34"/>
    <mergeCell ref="AL34:AN34"/>
    <mergeCell ref="AC33:AE33"/>
    <mergeCell ref="AF33:AH33"/>
    <mergeCell ref="AI33:AK33"/>
    <mergeCell ref="AL33:AN33"/>
    <mergeCell ref="AL19:AQ19"/>
    <mergeCell ref="AL22:AQ22"/>
    <mergeCell ref="A22:G22"/>
    <mergeCell ref="H22:M22"/>
    <mergeCell ref="A30:G33"/>
    <mergeCell ref="H30:M32"/>
    <mergeCell ref="N30:S30"/>
    <mergeCell ref="AO33:AQ33"/>
    <mergeCell ref="W33:Y33"/>
    <mergeCell ref="Z33:AB33"/>
    <mergeCell ref="A34:G34"/>
    <mergeCell ref="H34:J34"/>
    <mergeCell ref="K34:M34"/>
    <mergeCell ref="N34:P34"/>
    <mergeCell ref="Q34:S34"/>
    <mergeCell ref="K33:M33"/>
    <mergeCell ref="H33:J33"/>
    <mergeCell ref="N33:P33"/>
    <mergeCell ref="Q33:S33"/>
    <mergeCell ref="N31:Y31"/>
    <mergeCell ref="Z31:AE31"/>
    <mergeCell ref="AF31:AK31"/>
    <mergeCell ref="AL31:AQ31"/>
    <mergeCell ref="N32:S32"/>
    <mergeCell ref="T32:Y32"/>
    <mergeCell ref="Z32:AE32"/>
    <mergeCell ref="AF32:AK32"/>
    <mergeCell ref="AL32:AQ32"/>
    <mergeCell ref="Z54:AE54"/>
    <mergeCell ref="AF54:AK54"/>
    <mergeCell ref="AL54:AQ54"/>
    <mergeCell ref="AF56:AK56"/>
    <mergeCell ref="AL56:AQ56"/>
    <mergeCell ref="T60:Y60"/>
    <mergeCell ref="Z60:AE60"/>
    <mergeCell ref="AF60:AK60"/>
    <mergeCell ref="AL60:AQ60"/>
    <mergeCell ref="AF62:AK62"/>
    <mergeCell ref="AL62:AQ62"/>
    <mergeCell ref="Z55:AE55"/>
    <mergeCell ref="Z56:AE56"/>
    <mergeCell ref="N62:S62"/>
    <mergeCell ref="T62:Y62"/>
    <mergeCell ref="Z62:AE62"/>
    <mergeCell ref="AF55:AK55"/>
    <mergeCell ref="AL55:AQ55"/>
    <mergeCell ref="N61:S61"/>
    <mergeCell ref="T61:Y61"/>
    <mergeCell ref="Z61:AE61"/>
    <mergeCell ref="AF61:AK61"/>
    <mergeCell ref="AL61:AQ61"/>
    <mergeCell ref="N59:S59"/>
    <mergeCell ref="T59:Y59"/>
    <mergeCell ref="Z59:AE59"/>
    <mergeCell ref="AF59:AK59"/>
    <mergeCell ref="AL59:AQ59"/>
    <mergeCell ref="N60:S60"/>
    <mergeCell ref="Z57:AE57"/>
    <mergeCell ref="AF57:AK57"/>
    <mergeCell ref="AL57:AQ57"/>
    <mergeCell ref="N58:S58"/>
    <mergeCell ref="T58:Y58"/>
    <mergeCell ref="Z58:AE58"/>
    <mergeCell ref="AF58:AK58"/>
    <mergeCell ref="AL58:AQ58"/>
    <mergeCell ref="N63:S63"/>
    <mergeCell ref="N66:S66"/>
    <mergeCell ref="T63:Y63"/>
    <mergeCell ref="N68:S68"/>
    <mergeCell ref="T68:Y68"/>
    <mergeCell ref="K66:M66"/>
    <mergeCell ref="K63:M63"/>
    <mergeCell ref="K64:M64"/>
    <mergeCell ref="K65:M65"/>
    <mergeCell ref="AF68:AK68"/>
    <mergeCell ref="AL68:AQ68"/>
    <mergeCell ref="T66:Y66"/>
    <mergeCell ref="Z66:AE66"/>
    <mergeCell ref="AF66:AK66"/>
    <mergeCell ref="AL66:AQ66"/>
    <mergeCell ref="AF64:AK64"/>
    <mergeCell ref="AL64:AQ64"/>
    <mergeCell ref="N65:S65"/>
    <mergeCell ref="T65:Y65"/>
    <mergeCell ref="Z65:AE65"/>
    <mergeCell ref="AF65:AK65"/>
    <mergeCell ref="AL65:AQ65"/>
    <mergeCell ref="AF67:AK67"/>
    <mergeCell ref="AL67:AQ67"/>
    <mergeCell ref="K67:M67"/>
    <mergeCell ref="K68:M68"/>
    <mergeCell ref="C63:J64"/>
    <mergeCell ref="E65:J66"/>
    <mergeCell ref="Z63:AE63"/>
    <mergeCell ref="AF63:AK63"/>
    <mergeCell ref="AL63:AQ63"/>
    <mergeCell ref="N64:S64"/>
    <mergeCell ref="K61:M61"/>
    <mergeCell ref="K62:M62"/>
    <mergeCell ref="K55:M55"/>
    <mergeCell ref="E67:J68"/>
    <mergeCell ref="T67:Y67"/>
    <mergeCell ref="Z67:AE67"/>
    <mergeCell ref="T64:Y64"/>
    <mergeCell ref="Z64:AE64"/>
    <mergeCell ref="Z68:AE68"/>
    <mergeCell ref="N67:S67"/>
    <mergeCell ref="C61:J62"/>
    <mergeCell ref="K56:M56"/>
    <mergeCell ref="K57:M57"/>
    <mergeCell ref="K58:M58"/>
    <mergeCell ref="K59:M59"/>
    <mergeCell ref="T55:Y55"/>
    <mergeCell ref="N56:S56"/>
    <mergeCell ref="T56:Y56"/>
    <mergeCell ref="N55:S55"/>
    <mergeCell ref="N57:S57"/>
    <mergeCell ref="Q42:S42"/>
    <mergeCell ref="T42:V42"/>
    <mergeCell ref="T41:V41"/>
    <mergeCell ref="A55:J56"/>
    <mergeCell ref="C57:J58"/>
    <mergeCell ref="C59:J60"/>
    <mergeCell ref="K60:M60"/>
    <mergeCell ref="T57:Y57"/>
    <mergeCell ref="N54:S54"/>
    <mergeCell ref="T54:Y54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50D6-DA9B-4CD8-A218-10A067F92E47}">
  <sheetPr>
    <tabColor rgb="FFFF0000"/>
  </sheetPr>
  <dimension ref="A1:AQ25"/>
  <sheetViews>
    <sheetView view="pageBreakPreview" zoomScaleNormal="115" zoomScaleSheetLayoutView="100" workbookViewId="0"/>
  </sheetViews>
  <sheetFormatPr defaultColWidth="2" defaultRowHeight="13.2" outlineLevelRow="1"/>
  <cols>
    <col min="1" max="7" width="1.88671875" style="1" customWidth="1"/>
    <col min="8" max="43" width="2.109375" style="1" customWidth="1"/>
    <col min="44" max="16384" width="2" style="1"/>
  </cols>
  <sheetData>
    <row r="1" spans="1:43" ht="24.9" customHeight="1">
      <c r="A1" s="87"/>
      <c r="B1" s="87"/>
      <c r="C1" s="87"/>
      <c r="D1" s="87"/>
      <c r="E1" s="87"/>
      <c r="F1" s="87"/>
      <c r="G1" s="87"/>
      <c r="H1" s="87"/>
      <c r="I1" s="87"/>
      <c r="M1" s="87"/>
    </row>
    <row r="2" spans="1:43" ht="24.9" customHeight="1">
      <c r="A2" s="68" t="s">
        <v>60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</row>
    <row r="3" spans="1:43" ht="20.100000000000001" customHeight="1" thickBot="1">
      <c r="A3" s="1" t="s">
        <v>59</v>
      </c>
    </row>
    <row r="4" spans="1:43">
      <c r="A4" s="67" t="s">
        <v>51</v>
      </c>
      <c r="B4" s="34"/>
      <c r="C4" s="34"/>
      <c r="D4" s="34"/>
      <c r="E4" s="34"/>
      <c r="F4" s="34"/>
      <c r="G4" s="34"/>
      <c r="H4" s="85" t="s">
        <v>50</v>
      </c>
      <c r="I4" s="85"/>
      <c r="J4" s="85"/>
      <c r="K4" s="85"/>
      <c r="L4" s="85"/>
      <c r="M4" s="85"/>
      <c r="N4" s="85"/>
      <c r="O4" s="85"/>
      <c r="P4" s="85"/>
      <c r="Q4" s="85" t="s">
        <v>49</v>
      </c>
      <c r="R4" s="85"/>
      <c r="S4" s="85"/>
      <c r="T4" s="85"/>
      <c r="U4" s="85"/>
      <c r="V4" s="85"/>
      <c r="W4" s="85"/>
      <c r="X4" s="85"/>
      <c r="Y4" s="85"/>
      <c r="Z4" s="84"/>
      <c r="AA4" s="83"/>
      <c r="AB4" s="83"/>
      <c r="AC4" s="83"/>
      <c r="AD4" s="83"/>
      <c r="AE4" s="83"/>
      <c r="AF4" s="83"/>
      <c r="AG4" s="83"/>
      <c r="AH4" s="86"/>
      <c r="AI4" s="85" t="s">
        <v>58</v>
      </c>
      <c r="AJ4" s="85"/>
      <c r="AK4" s="85"/>
      <c r="AL4" s="85"/>
      <c r="AM4" s="85"/>
      <c r="AN4" s="85"/>
      <c r="AO4" s="85"/>
      <c r="AP4" s="85"/>
      <c r="AQ4" s="85"/>
    </row>
    <row r="5" spans="1:43" ht="13.5" customHeight="1">
      <c r="A5" s="52"/>
      <c r="B5" s="51"/>
      <c r="C5" s="51"/>
      <c r="D5" s="51"/>
      <c r="E5" s="51"/>
      <c r="F5" s="51"/>
      <c r="G5" s="51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32" t="s">
        <v>46</v>
      </c>
      <c r="AA5" s="31"/>
      <c r="AB5" s="31"/>
      <c r="AC5" s="31"/>
      <c r="AD5" s="31"/>
      <c r="AE5" s="31"/>
      <c r="AF5" s="31"/>
      <c r="AG5" s="31"/>
      <c r="AH5" s="30"/>
      <c r="AI5" s="19"/>
      <c r="AJ5" s="19"/>
      <c r="AK5" s="19"/>
      <c r="AL5" s="19"/>
      <c r="AM5" s="19"/>
      <c r="AN5" s="19"/>
      <c r="AO5" s="19"/>
      <c r="AP5" s="19"/>
      <c r="AQ5" s="19"/>
    </row>
    <row r="6" spans="1:43">
      <c r="A6" s="52"/>
      <c r="B6" s="51"/>
      <c r="C6" s="51"/>
      <c r="D6" s="51"/>
      <c r="E6" s="51"/>
      <c r="F6" s="51"/>
      <c r="G6" s="51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82"/>
      <c r="AA6" s="27" t="s">
        <v>44</v>
      </c>
      <c r="AB6" s="27"/>
      <c r="AC6" s="27"/>
      <c r="AD6" s="27"/>
      <c r="AE6" s="27"/>
      <c r="AF6" s="31" t="s">
        <v>42</v>
      </c>
      <c r="AG6" s="31"/>
      <c r="AH6" s="23"/>
      <c r="AI6" s="19"/>
      <c r="AJ6" s="19"/>
      <c r="AK6" s="19"/>
      <c r="AL6" s="19"/>
      <c r="AM6" s="19"/>
      <c r="AN6" s="19"/>
      <c r="AO6" s="19"/>
      <c r="AP6" s="19"/>
      <c r="AQ6" s="19"/>
    </row>
    <row r="7" spans="1:43">
      <c r="A7" s="52"/>
      <c r="B7" s="51"/>
      <c r="C7" s="51"/>
      <c r="D7" s="51"/>
      <c r="E7" s="51"/>
      <c r="F7" s="51"/>
      <c r="G7" s="51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82"/>
      <c r="AA7" s="21" t="s">
        <v>41</v>
      </c>
      <c r="AB7" s="21"/>
      <c r="AC7" s="21"/>
      <c r="AD7" s="21"/>
      <c r="AE7" s="21"/>
      <c r="AF7" s="31"/>
      <c r="AG7" s="31"/>
      <c r="AH7" s="23"/>
      <c r="AI7" s="19"/>
      <c r="AJ7" s="19"/>
      <c r="AK7" s="19"/>
      <c r="AL7" s="19"/>
      <c r="AM7" s="19"/>
      <c r="AN7" s="19"/>
      <c r="AO7" s="19"/>
      <c r="AP7" s="19"/>
      <c r="AQ7" s="19"/>
    </row>
    <row r="8" spans="1:43">
      <c r="A8" s="52"/>
      <c r="B8" s="51"/>
      <c r="C8" s="51"/>
      <c r="D8" s="51"/>
      <c r="E8" s="51"/>
      <c r="F8" s="51"/>
      <c r="G8" s="51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80"/>
      <c r="AA8" s="79"/>
      <c r="AB8" s="79"/>
      <c r="AC8" s="79"/>
      <c r="AD8" s="79"/>
      <c r="AE8" s="79"/>
      <c r="AF8" s="79"/>
      <c r="AG8" s="79"/>
      <c r="AH8" s="81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24.6" hidden="1" customHeight="1" outlineLevel="1">
      <c r="A9" s="21" t="s">
        <v>27</v>
      </c>
      <c r="B9" s="21"/>
      <c r="C9" s="21"/>
      <c r="D9" s="21"/>
      <c r="E9" s="21"/>
      <c r="F9" s="21"/>
      <c r="G9" s="20"/>
      <c r="H9" s="73">
        <v>28739</v>
      </c>
      <c r="I9" s="73"/>
      <c r="J9" s="73"/>
      <c r="K9" s="73"/>
      <c r="L9" s="73"/>
      <c r="M9" s="73"/>
      <c r="N9" s="73"/>
      <c r="O9" s="73"/>
      <c r="P9" s="73"/>
      <c r="Q9" s="73">
        <v>6873</v>
      </c>
      <c r="R9" s="73"/>
      <c r="S9" s="73"/>
      <c r="T9" s="73"/>
      <c r="U9" s="73"/>
      <c r="V9" s="73"/>
      <c r="W9" s="73"/>
      <c r="X9" s="73"/>
      <c r="Y9" s="73"/>
      <c r="Z9" s="74">
        <f>Q9/H9*100</f>
        <v>23.915237134207871</v>
      </c>
      <c r="AA9" s="74"/>
      <c r="AB9" s="74"/>
      <c r="AC9" s="74"/>
      <c r="AD9" s="74"/>
      <c r="AE9" s="74"/>
      <c r="AF9" s="74"/>
      <c r="AG9" s="74"/>
      <c r="AH9" s="74"/>
      <c r="AI9" s="73">
        <v>11707</v>
      </c>
      <c r="AJ9" s="73"/>
      <c r="AK9" s="73"/>
      <c r="AL9" s="73"/>
      <c r="AM9" s="73"/>
      <c r="AN9" s="73"/>
      <c r="AO9" s="73"/>
      <c r="AP9" s="73"/>
      <c r="AQ9" s="73"/>
    </row>
    <row r="10" spans="1:43" ht="24.6" hidden="1" customHeight="1" outlineLevel="1">
      <c r="A10" s="47" t="s">
        <v>57</v>
      </c>
      <c r="B10" s="31"/>
      <c r="C10" s="31"/>
      <c r="D10" s="31"/>
      <c r="E10" s="31"/>
      <c r="F10" s="31"/>
      <c r="G10" s="30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8"/>
      <c r="AA10" s="78"/>
      <c r="AB10" s="78"/>
      <c r="AC10" s="78"/>
      <c r="AD10" s="78"/>
      <c r="AE10" s="78"/>
      <c r="AF10" s="78"/>
      <c r="AG10" s="78"/>
      <c r="AH10" s="78"/>
      <c r="AI10" s="77"/>
      <c r="AJ10" s="77"/>
      <c r="AK10" s="77"/>
      <c r="AL10" s="77"/>
      <c r="AM10" s="77"/>
      <c r="AN10" s="77"/>
      <c r="AO10" s="77"/>
      <c r="AP10" s="77"/>
      <c r="AQ10" s="77"/>
    </row>
    <row r="11" spans="1:43" ht="24.9" hidden="1" customHeight="1" outlineLevel="1">
      <c r="A11" s="47" t="s">
        <v>25</v>
      </c>
      <c r="B11" s="31"/>
      <c r="C11" s="31"/>
      <c r="D11" s="31"/>
      <c r="E11" s="31"/>
      <c r="F11" s="31"/>
      <c r="G11" s="30"/>
      <c r="H11" s="75">
        <v>27760</v>
      </c>
      <c r="I11" s="73"/>
      <c r="J11" s="73"/>
      <c r="K11" s="73"/>
      <c r="L11" s="73"/>
      <c r="M11" s="73"/>
      <c r="N11" s="73"/>
      <c r="O11" s="73"/>
      <c r="P11" s="73"/>
      <c r="Q11" s="73">
        <v>6712</v>
      </c>
      <c r="R11" s="73"/>
      <c r="S11" s="73"/>
      <c r="T11" s="73"/>
      <c r="U11" s="73"/>
      <c r="V11" s="73"/>
      <c r="W11" s="73"/>
      <c r="X11" s="73"/>
      <c r="Y11" s="73"/>
      <c r="Z11" s="74">
        <f>Q11/H11*100</f>
        <v>24.178674351585013</v>
      </c>
      <c r="AA11" s="74"/>
      <c r="AB11" s="74"/>
      <c r="AC11" s="74"/>
      <c r="AD11" s="74"/>
      <c r="AE11" s="74"/>
      <c r="AF11" s="74"/>
      <c r="AG11" s="74"/>
      <c r="AH11" s="74"/>
      <c r="AI11" s="73">
        <v>11539</v>
      </c>
      <c r="AJ11" s="73"/>
      <c r="AK11" s="73"/>
      <c r="AL11" s="73"/>
      <c r="AM11" s="73"/>
      <c r="AN11" s="73"/>
      <c r="AO11" s="73"/>
      <c r="AP11" s="73"/>
      <c r="AQ11" s="73"/>
    </row>
    <row r="12" spans="1:43" ht="24.9" hidden="1" customHeight="1" outlineLevel="1">
      <c r="A12" s="47" t="s">
        <v>24</v>
      </c>
      <c r="B12" s="31"/>
      <c r="C12" s="31"/>
      <c r="D12" s="31"/>
      <c r="E12" s="31"/>
      <c r="F12" s="31"/>
      <c r="G12" s="30"/>
      <c r="H12" s="75">
        <v>27260</v>
      </c>
      <c r="I12" s="73"/>
      <c r="J12" s="73"/>
      <c r="K12" s="73"/>
      <c r="L12" s="73"/>
      <c r="M12" s="73"/>
      <c r="N12" s="73"/>
      <c r="O12" s="73"/>
      <c r="P12" s="73"/>
      <c r="Q12" s="73">
        <v>6637</v>
      </c>
      <c r="R12" s="73"/>
      <c r="S12" s="73"/>
      <c r="T12" s="73"/>
      <c r="U12" s="73"/>
      <c r="V12" s="73"/>
      <c r="W12" s="73"/>
      <c r="X12" s="73"/>
      <c r="Y12" s="73"/>
      <c r="Z12" s="74">
        <f>Q12/H12*100</f>
        <v>24.347028613352897</v>
      </c>
      <c r="AA12" s="74"/>
      <c r="AB12" s="74"/>
      <c r="AC12" s="74"/>
      <c r="AD12" s="74"/>
      <c r="AE12" s="74"/>
      <c r="AF12" s="74"/>
      <c r="AG12" s="74"/>
      <c r="AH12" s="74"/>
      <c r="AI12" s="73">
        <v>11509</v>
      </c>
      <c r="AJ12" s="73"/>
      <c r="AK12" s="73"/>
      <c r="AL12" s="73"/>
      <c r="AM12" s="73"/>
      <c r="AN12" s="73"/>
      <c r="AO12" s="73"/>
      <c r="AP12" s="73"/>
      <c r="AQ12" s="73"/>
    </row>
    <row r="13" spans="1:43" ht="24.9" hidden="1" customHeight="1" outlineLevel="1">
      <c r="A13" s="47" t="s">
        <v>23</v>
      </c>
      <c r="B13" s="31"/>
      <c r="C13" s="31"/>
      <c r="D13" s="31"/>
      <c r="E13" s="31"/>
      <c r="F13" s="31"/>
      <c r="G13" s="30"/>
      <c r="H13" s="75">
        <v>26719</v>
      </c>
      <c r="I13" s="73"/>
      <c r="J13" s="73"/>
      <c r="K13" s="73"/>
      <c r="L13" s="73"/>
      <c r="M13" s="73"/>
      <c r="N13" s="73"/>
      <c r="O13" s="73"/>
      <c r="P13" s="73"/>
      <c r="Q13" s="73">
        <v>6438</v>
      </c>
      <c r="R13" s="73"/>
      <c r="S13" s="73"/>
      <c r="T13" s="73"/>
      <c r="U13" s="73"/>
      <c r="V13" s="73"/>
      <c r="W13" s="73"/>
      <c r="X13" s="73"/>
      <c r="Y13" s="73"/>
      <c r="Z13" s="74">
        <f>Q13/H13*100</f>
        <v>24.0952131442045</v>
      </c>
      <c r="AA13" s="74"/>
      <c r="AB13" s="74"/>
      <c r="AC13" s="74"/>
      <c r="AD13" s="74"/>
      <c r="AE13" s="74"/>
      <c r="AF13" s="74"/>
      <c r="AG13" s="74"/>
      <c r="AH13" s="74"/>
      <c r="AI13" s="73">
        <v>11439</v>
      </c>
      <c r="AJ13" s="73"/>
      <c r="AK13" s="73"/>
      <c r="AL13" s="73"/>
      <c r="AM13" s="73"/>
      <c r="AN13" s="73"/>
      <c r="AO13" s="73"/>
      <c r="AP13" s="73"/>
      <c r="AQ13" s="73"/>
    </row>
    <row r="14" spans="1:43" ht="33" hidden="1" customHeight="1" outlineLevel="1">
      <c r="A14" s="47" t="s">
        <v>13</v>
      </c>
      <c r="B14" s="31"/>
      <c r="C14" s="31"/>
      <c r="D14" s="31"/>
      <c r="E14" s="31"/>
      <c r="F14" s="31"/>
      <c r="G14" s="30"/>
      <c r="H14" s="75">
        <v>26206</v>
      </c>
      <c r="I14" s="73"/>
      <c r="J14" s="73"/>
      <c r="K14" s="73"/>
      <c r="L14" s="73"/>
      <c r="M14" s="73"/>
      <c r="N14" s="73"/>
      <c r="O14" s="73"/>
      <c r="P14" s="73"/>
      <c r="Q14" s="73">
        <v>5387</v>
      </c>
      <c r="R14" s="73"/>
      <c r="S14" s="73"/>
      <c r="T14" s="73"/>
      <c r="U14" s="73"/>
      <c r="V14" s="73"/>
      <c r="W14" s="73"/>
      <c r="X14" s="73"/>
      <c r="Y14" s="73"/>
      <c r="Z14" s="74">
        <f>Q14/H14*100</f>
        <v>20.556361138670535</v>
      </c>
      <c r="AA14" s="74"/>
      <c r="AB14" s="74"/>
      <c r="AC14" s="74"/>
      <c r="AD14" s="74"/>
      <c r="AE14" s="74"/>
      <c r="AF14" s="74"/>
      <c r="AG14" s="74"/>
      <c r="AH14" s="74"/>
      <c r="AI14" s="73">
        <v>50</v>
      </c>
      <c r="AJ14" s="73"/>
      <c r="AK14" s="73"/>
      <c r="AL14" s="73"/>
      <c r="AM14" s="73"/>
      <c r="AN14" s="73"/>
      <c r="AO14" s="73"/>
      <c r="AP14" s="73"/>
      <c r="AQ14" s="73"/>
    </row>
    <row r="15" spans="1:43" ht="33" hidden="1" customHeight="1" outlineLevel="1">
      <c r="A15" s="47" t="s">
        <v>12</v>
      </c>
      <c r="B15" s="31"/>
      <c r="C15" s="31"/>
      <c r="D15" s="31"/>
      <c r="E15" s="31"/>
      <c r="F15" s="31"/>
      <c r="G15" s="30"/>
      <c r="H15" s="75">
        <v>25750</v>
      </c>
      <c r="I15" s="73"/>
      <c r="J15" s="73"/>
      <c r="K15" s="73"/>
      <c r="L15" s="73"/>
      <c r="M15" s="73"/>
      <c r="N15" s="73"/>
      <c r="O15" s="73"/>
      <c r="P15" s="73"/>
      <c r="Q15" s="73">
        <v>5399</v>
      </c>
      <c r="R15" s="73"/>
      <c r="S15" s="73"/>
      <c r="T15" s="73"/>
      <c r="U15" s="73"/>
      <c r="V15" s="73"/>
      <c r="W15" s="73"/>
      <c r="X15" s="73"/>
      <c r="Y15" s="73"/>
      <c r="Z15" s="74">
        <f>Q15/H15*100</f>
        <v>20.966990291262135</v>
      </c>
      <c r="AA15" s="74"/>
      <c r="AB15" s="74"/>
      <c r="AC15" s="74"/>
      <c r="AD15" s="74"/>
      <c r="AE15" s="74"/>
      <c r="AF15" s="74"/>
      <c r="AG15" s="74"/>
      <c r="AH15" s="74"/>
      <c r="AI15" s="73">
        <v>35</v>
      </c>
      <c r="AJ15" s="73"/>
      <c r="AK15" s="73"/>
      <c r="AL15" s="73"/>
      <c r="AM15" s="73"/>
      <c r="AN15" s="73"/>
      <c r="AO15" s="73"/>
      <c r="AP15" s="73"/>
      <c r="AQ15" s="73"/>
    </row>
    <row r="16" spans="1:43" ht="33" hidden="1" customHeight="1" outlineLevel="1">
      <c r="A16" s="47" t="s">
        <v>22</v>
      </c>
      <c r="B16" s="47"/>
      <c r="C16" s="47"/>
      <c r="D16" s="47"/>
      <c r="E16" s="47"/>
      <c r="F16" s="47"/>
      <c r="G16" s="46"/>
      <c r="H16" s="75">
        <v>25252</v>
      </c>
      <c r="I16" s="73"/>
      <c r="J16" s="73"/>
      <c r="K16" s="73"/>
      <c r="L16" s="73"/>
      <c r="M16" s="73"/>
      <c r="N16" s="73"/>
      <c r="O16" s="73"/>
      <c r="P16" s="73"/>
      <c r="Q16" s="73">
        <v>5413</v>
      </c>
      <c r="R16" s="73"/>
      <c r="S16" s="73"/>
      <c r="T16" s="73"/>
      <c r="U16" s="73"/>
      <c r="V16" s="73"/>
      <c r="W16" s="73"/>
      <c r="X16" s="73"/>
      <c r="Y16" s="73"/>
      <c r="Z16" s="74">
        <f>Q16/H16*100</f>
        <v>21.435925867258039</v>
      </c>
      <c r="AA16" s="74"/>
      <c r="AB16" s="74"/>
      <c r="AC16" s="74"/>
      <c r="AD16" s="74"/>
      <c r="AE16" s="74"/>
      <c r="AF16" s="74"/>
      <c r="AG16" s="74"/>
      <c r="AH16" s="74"/>
      <c r="AI16" s="73">
        <v>21</v>
      </c>
      <c r="AJ16" s="73"/>
      <c r="AK16" s="73"/>
      <c r="AL16" s="73"/>
      <c r="AM16" s="73"/>
      <c r="AN16" s="73"/>
      <c r="AO16" s="73"/>
      <c r="AP16" s="73"/>
      <c r="AQ16" s="73"/>
    </row>
    <row r="17" spans="1:43" ht="33" hidden="1" customHeight="1" outlineLevel="1">
      <c r="A17" s="47" t="s">
        <v>21</v>
      </c>
      <c r="B17" s="47"/>
      <c r="C17" s="47"/>
      <c r="D17" s="47"/>
      <c r="E17" s="47"/>
      <c r="F17" s="47"/>
      <c r="G17" s="46"/>
      <c r="H17" s="75">
        <v>24666</v>
      </c>
      <c r="I17" s="73"/>
      <c r="J17" s="73"/>
      <c r="K17" s="73"/>
      <c r="L17" s="73"/>
      <c r="M17" s="73"/>
      <c r="N17" s="73"/>
      <c r="O17" s="73"/>
      <c r="P17" s="73"/>
      <c r="Q17" s="73">
        <v>5383</v>
      </c>
      <c r="R17" s="73"/>
      <c r="S17" s="73"/>
      <c r="T17" s="73"/>
      <c r="U17" s="73"/>
      <c r="V17" s="73"/>
      <c r="W17" s="73"/>
      <c r="X17" s="73"/>
      <c r="Y17" s="73"/>
      <c r="Z17" s="74">
        <f>Q17/H17*100</f>
        <v>21.823562798994566</v>
      </c>
      <c r="AA17" s="74"/>
      <c r="AB17" s="74"/>
      <c r="AC17" s="74"/>
      <c r="AD17" s="74"/>
      <c r="AE17" s="74"/>
      <c r="AF17" s="74"/>
      <c r="AG17" s="74"/>
      <c r="AH17" s="74"/>
      <c r="AI17" s="73">
        <v>13</v>
      </c>
      <c r="AJ17" s="73"/>
      <c r="AK17" s="73"/>
      <c r="AL17" s="73"/>
      <c r="AM17" s="73"/>
      <c r="AN17" s="73"/>
      <c r="AO17" s="73"/>
      <c r="AP17" s="73"/>
      <c r="AQ17" s="73"/>
    </row>
    <row r="18" spans="1:43" ht="33" customHeight="1" collapsed="1">
      <c r="A18" s="47" t="s">
        <v>20</v>
      </c>
      <c r="B18" s="47"/>
      <c r="C18" s="47"/>
      <c r="D18" s="47"/>
      <c r="E18" s="47"/>
      <c r="F18" s="47"/>
      <c r="G18" s="46"/>
      <c r="H18" s="75">
        <v>24046</v>
      </c>
      <c r="I18" s="73"/>
      <c r="J18" s="73"/>
      <c r="K18" s="73"/>
      <c r="L18" s="73"/>
      <c r="M18" s="73"/>
      <c r="N18" s="73"/>
      <c r="O18" s="73"/>
      <c r="P18" s="73"/>
      <c r="Q18" s="73">
        <v>5362</v>
      </c>
      <c r="R18" s="73"/>
      <c r="S18" s="73"/>
      <c r="T18" s="73"/>
      <c r="U18" s="73"/>
      <c r="V18" s="73"/>
      <c r="W18" s="73"/>
      <c r="X18" s="73"/>
      <c r="Y18" s="73"/>
      <c r="Z18" s="74">
        <f>Q18/H18*100</f>
        <v>22.29892705647509</v>
      </c>
      <c r="AA18" s="74"/>
      <c r="AB18" s="74"/>
      <c r="AC18" s="74"/>
      <c r="AD18" s="74"/>
      <c r="AE18" s="74"/>
      <c r="AF18" s="74"/>
      <c r="AG18" s="74"/>
      <c r="AH18" s="74"/>
      <c r="AI18" s="73">
        <v>13</v>
      </c>
      <c r="AJ18" s="73"/>
      <c r="AK18" s="73"/>
      <c r="AL18" s="73"/>
      <c r="AM18" s="73"/>
      <c r="AN18" s="73"/>
      <c r="AO18" s="73"/>
      <c r="AP18" s="73"/>
      <c r="AQ18" s="73"/>
    </row>
    <row r="19" spans="1:43" ht="33" customHeight="1">
      <c r="A19" s="47" t="s">
        <v>19</v>
      </c>
      <c r="B19" s="47"/>
      <c r="C19" s="47"/>
      <c r="D19" s="47"/>
      <c r="E19" s="47"/>
      <c r="F19" s="47"/>
      <c r="G19" s="46"/>
      <c r="H19" s="75">
        <v>23455</v>
      </c>
      <c r="I19" s="73"/>
      <c r="J19" s="73"/>
      <c r="K19" s="73"/>
      <c r="L19" s="73"/>
      <c r="M19" s="73"/>
      <c r="N19" s="73"/>
      <c r="O19" s="73"/>
      <c r="P19" s="73"/>
      <c r="Q19" s="73">
        <v>5294</v>
      </c>
      <c r="R19" s="73"/>
      <c r="S19" s="73"/>
      <c r="T19" s="73"/>
      <c r="U19" s="73"/>
      <c r="V19" s="73"/>
      <c r="W19" s="73"/>
      <c r="X19" s="73"/>
      <c r="Y19" s="73"/>
      <c r="Z19" s="74">
        <v>22.570880409294393</v>
      </c>
      <c r="AA19" s="74"/>
      <c r="AB19" s="74"/>
      <c r="AC19" s="74"/>
      <c r="AD19" s="74"/>
      <c r="AE19" s="74"/>
      <c r="AF19" s="74"/>
      <c r="AG19" s="74"/>
      <c r="AH19" s="74"/>
      <c r="AI19" s="73">
        <v>11</v>
      </c>
      <c r="AJ19" s="73"/>
      <c r="AK19" s="73"/>
      <c r="AL19" s="73"/>
      <c r="AM19" s="73"/>
      <c r="AN19" s="73"/>
      <c r="AO19" s="73"/>
      <c r="AP19" s="73"/>
      <c r="AQ19" s="73"/>
    </row>
    <row r="20" spans="1:43" ht="33" customHeight="1">
      <c r="A20" s="47" t="s">
        <v>39</v>
      </c>
      <c r="B20" s="31"/>
      <c r="C20" s="31"/>
      <c r="D20" s="31"/>
      <c r="E20" s="31"/>
      <c r="F20" s="31"/>
      <c r="G20" s="30"/>
      <c r="H20" s="75">
        <v>22901</v>
      </c>
      <c r="I20" s="73"/>
      <c r="J20" s="73"/>
      <c r="K20" s="73"/>
      <c r="L20" s="73"/>
      <c r="M20" s="73"/>
      <c r="N20" s="73"/>
      <c r="O20" s="73"/>
      <c r="P20" s="73"/>
      <c r="Q20" s="73">
        <v>5251</v>
      </c>
      <c r="R20" s="73"/>
      <c r="S20" s="73"/>
      <c r="T20" s="73"/>
      <c r="U20" s="73"/>
      <c r="V20" s="73"/>
      <c r="W20" s="73"/>
      <c r="X20" s="73"/>
      <c r="Y20" s="73"/>
      <c r="Z20" s="74">
        <f>Q20/H20*100</f>
        <v>22.9291297323261</v>
      </c>
      <c r="AA20" s="74"/>
      <c r="AB20" s="74"/>
      <c r="AC20" s="74"/>
      <c r="AD20" s="74"/>
      <c r="AE20" s="74"/>
      <c r="AF20" s="74"/>
      <c r="AG20" s="74"/>
      <c r="AH20" s="74"/>
      <c r="AI20" s="73">
        <v>11</v>
      </c>
      <c r="AJ20" s="73"/>
      <c r="AK20" s="73"/>
      <c r="AL20" s="73"/>
      <c r="AM20" s="73"/>
      <c r="AN20" s="73"/>
      <c r="AO20" s="73"/>
      <c r="AP20" s="73"/>
      <c r="AQ20" s="73"/>
    </row>
    <row r="21" spans="1:43" ht="33" customHeight="1">
      <c r="A21" s="47" t="s">
        <v>38</v>
      </c>
      <c r="B21" s="31"/>
      <c r="C21" s="31"/>
      <c r="D21" s="31"/>
      <c r="E21" s="31"/>
      <c r="F21" s="31"/>
      <c r="G21" s="30"/>
      <c r="H21" s="75">
        <v>22325</v>
      </c>
      <c r="I21" s="73"/>
      <c r="J21" s="73"/>
      <c r="K21" s="73"/>
      <c r="L21" s="73"/>
      <c r="M21" s="73"/>
      <c r="N21" s="73"/>
      <c r="O21" s="73"/>
      <c r="P21" s="73"/>
      <c r="Q21" s="73">
        <v>5342</v>
      </c>
      <c r="R21" s="73"/>
      <c r="S21" s="73"/>
      <c r="T21" s="73"/>
      <c r="U21" s="73"/>
      <c r="V21" s="73"/>
      <c r="W21" s="73"/>
      <c r="X21" s="73"/>
      <c r="Y21" s="73"/>
      <c r="Z21" s="74">
        <f>Q21/H21*100</f>
        <v>23.928331466965286</v>
      </c>
      <c r="AA21" s="74"/>
      <c r="AB21" s="74"/>
      <c r="AC21" s="74"/>
      <c r="AD21" s="74"/>
      <c r="AE21" s="74"/>
      <c r="AF21" s="74"/>
      <c r="AG21" s="74"/>
      <c r="AH21" s="74"/>
      <c r="AI21" s="73">
        <v>9</v>
      </c>
      <c r="AJ21" s="73"/>
      <c r="AK21" s="73"/>
      <c r="AL21" s="73"/>
      <c r="AM21" s="73"/>
      <c r="AN21" s="73"/>
      <c r="AO21" s="73"/>
      <c r="AP21" s="73"/>
      <c r="AQ21" s="73"/>
    </row>
    <row r="22" spans="1:43" ht="33" customHeight="1">
      <c r="A22" s="47" t="s">
        <v>37</v>
      </c>
      <c r="B22" s="31"/>
      <c r="C22" s="31"/>
      <c r="D22" s="31"/>
      <c r="E22" s="31"/>
      <c r="F22" s="31"/>
      <c r="G22" s="30"/>
      <c r="H22" s="75">
        <v>21617</v>
      </c>
      <c r="I22" s="73"/>
      <c r="J22" s="73"/>
      <c r="K22" s="73"/>
      <c r="L22" s="73"/>
      <c r="M22" s="73"/>
      <c r="N22" s="73"/>
      <c r="O22" s="73"/>
      <c r="P22" s="73"/>
      <c r="Q22" s="73">
        <v>5451</v>
      </c>
      <c r="R22" s="73"/>
      <c r="S22" s="73"/>
      <c r="T22" s="73"/>
      <c r="U22" s="73"/>
      <c r="V22" s="73"/>
      <c r="W22" s="73"/>
      <c r="X22" s="73"/>
      <c r="Y22" s="73"/>
      <c r="Z22" s="74">
        <f>Q22/H22*100</f>
        <v>25.216264976638758</v>
      </c>
      <c r="AA22" s="74"/>
      <c r="AB22" s="74"/>
      <c r="AC22" s="74"/>
      <c r="AD22" s="74"/>
      <c r="AE22" s="74"/>
      <c r="AF22" s="74"/>
      <c r="AG22" s="74"/>
      <c r="AH22" s="74"/>
      <c r="AI22" s="73">
        <v>7</v>
      </c>
      <c r="AJ22" s="73"/>
      <c r="AK22" s="73"/>
      <c r="AL22" s="73"/>
      <c r="AM22" s="73"/>
      <c r="AN22" s="73"/>
      <c r="AO22" s="73"/>
      <c r="AP22" s="73"/>
      <c r="AQ22" s="73"/>
    </row>
    <row r="23" spans="1:43" ht="15" customHeight="1" thickBot="1">
      <c r="A23" s="43"/>
      <c r="B23" s="42"/>
      <c r="C23" s="42"/>
      <c r="D23" s="42"/>
      <c r="E23" s="42"/>
      <c r="F23" s="42"/>
      <c r="G23" s="4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1"/>
      <c r="AA23" s="71"/>
      <c r="AB23" s="71"/>
      <c r="AC23" s="71"/>
      <c r="AD23" s="71"/>
      <c r="AE23" s="71"/>
      <c r="AF23" s="71"/>
      <c r="AG23" s="71"/>
      <c r="AH23" s="71"/>
      <c r="AI23" s="70"/>
      <c r="AJ23" s="70"/>
      <c r="AK23" s="70"/>
      <c r="AL23" s="70"/>
      <c r="AM23" s="70"/>
      <c r="AN23" s="70"/>
      <c r="AO23" s="70"/>
      <c r="AP23" s="70"/>
      <c r="AQ23" s="70"/>
    </row>
    <row r="24" spans="1:43" ht="20.100000000000001" customHeight="1">
      <c r="A24" s="38" t="s">
        <v>56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</row>
    <row r="25" spans="1:43" ht="20.100000000000001" customHeight="1">
      <c r="A25" s="1" t="s">
        <v>55</v>
      </c>
    </row>
  </sheetData>
  <mergeCells count="80">
    <mergeCell ref="A20:G20"/>
    <mergeCell ref="H20:P20"/>
    <mergeCell ref="Q20:Y20"/>
    <mergeCell ref="Z20:AH20"/>
    <mergeCell ref="AI20:AQ20"/>
    <mergeCell ref="A21:G21"/>
    <mergeCell ref="H21:P21"/>
    <mergeCell ref="Q21:Y21"/>
    <mergeCell ref="Z21:AH21"/>
    <mergeCell ref="AI21:AQ21"/>
    <mergeCell ref="A23:G23"/>
    <mergeCell ref="H23:P23"/>
    <mergeCell ref="Q23:Y23"/>
    <mergeCell ref="Z23:AH23"/>
    <mergeCell ref="AI23:AQ23"/>
    <mergeCell ref="A22:G22"/>
    <mergeCell ref="H22:P22"/>
    <mergeCell ref="Q22:Y22"/>
    <mergeCell ref="Z22:AH22"/>
    <mergeCell ref="AI22:AQ22"/>
    <mergeCell ref="A18:G18"/>
    <mergeCell ref="H18:P18"/>
    <mergeCell ref="Q18:Y18"/>
    <mergeCell ref="Z18:AH18"/>
    <mergeCell ref="AI18:AQ18"/>
    <mergeCell ref="A19:G19"/>
    <mergeCell ref="H19:P19"/>
    <mergeCell ref="Q19:Y19"/>
    <mergeCell ref="Z19:AH19"/>
    <mergeCell ref="AI19:AQ19"/>
    <mergeCell ref="A16:G16"/>
    <mergeCell ref="H16:P16"/>
    <mergeCell ref="Q16:Y16"/>
    <mergeCell ref="Z16:AH16"/>
    <mergeCell ref="AI16:AQ16"/>
    <mergeCell ref="A17:G17"/>
    <mergeCell ref="H17:P17"/>
    <mergeCell ref="Q17:Y17"/>
    <mergeCell ref="Z17:AH17"/>
    <mergeCell ref="AI17:AQ17"/>
    <mergeCell ref="AI13:AQ13"/>
    <mergeCell ref="A14:G14"/>
    <mergeCell ref="H14:P14"/>
    <mergeCell ref="Q14:Y14"/>
    <mergeCell ref="Z14:AH14"/>
    <mergeCell ref="AI14:AQ14"/>
    <mergeCell ref="A9:G9"/>
    <mergeCell ref="H9:P9"/>
    <mergeCell ref="Q9:Y9"/>
    <mergeCell ref="Z9:AH9"/>
    <mergeCell ref="A13:G13"/>
    <mergeCell ref="H13:P13"/>
    <mergeCell ref="Q13:Y13"/>
    <mergeCell ref="Z13:AH13"/>
    <mergeCell ref="Q12:Y12"/>
    <mergeCell ref="Z12:AH12"/>
    <mergeCell ref="AI11:AQ11"/>
    <mergeCell ref="A11:G11"/>
    <mergeCell ref="H11:P11"/>
    <mergeCell ref="Q11:Y11"/>
    <mergeCell ref="Z11:AH11"/>
    <mergeCell ref="A15:G15"/>
    <mergeCell ref="H15:P15"/>
    <mergeCell ref="Q15:Y15"/>
    <mergeCell ref="Z15:AH15"/>
    <mergeCell ref="AI15:AQ15"/>
    <mergeCell ref="AI9:AQ9"/>
    <mergeCell ref="A10:G10"/>
    <mergeCell ref="AI12:AQ12"/>
    <mergeCell ref="A12:G12"/>
    <mergeCell ref="H12:P12"/>
    <mergeCell ref="A2:AQ2"/>
    <mergeCell ref="A4:G8"/>
    <mergeCell ref="H4:P8"/>
    <mergeCell ref="Q4:Y8"/>
    <mergeCell ref="AI4:AQ8"/>
    <mergeCell ref="Z5:AH5"/>
    <mergeCell ref="AA6:AE6"/>
    <mergeCell ref="AF6:AG7"/>
    <mergeCell ref="AA7:AE7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BE40A-9811-42CD-A795-616A572B15B3}">
  <sheetPr>
    <tabColor rgb="FFFF0000"/>
  </sheetPr>
  <dimension ref="A1:AN62"/>
  <sheetViews>
    <sheetView view="pageBreakPreview" zoomScaleNormal="100" zoomScaleSheetLayoutView="100" workbookViewId="0"/>
  </sheetViews>
  <sheetFormatPr defaultColWidth="9" defaultRowHeight="13.2" outlineLevelRow="1"/>
  <cols>
    <col min="1" max="8" width="2.33203125" style="88" customWidth="1"/>
    <col min="9" max="40" width="2.109375" style="88" customWidth="1"/>
    <col min="41" max="53" width="2.6640625" style="88" customWidth="1"/>
    <col min="54" max="16384" width="9" style="88"/>
  </cols>
  <sheetData>
    <row r="1" spans="1:40" ht="24.75" customHeight="1"/>
    <row r="2" spans="1:40" ht="24.75" customHeight="1">
      <c r="A2" s="104" t="s">
        <v>86</v>
      </c>
    </row>
    <row r="3" spans="1:40" ht="19.5" customHeight="1" thickBot="1">
      <c r="A3" s="88" t="s">
        <v>85</v>
      </c>
    </row>
    <row r="4" spans="1:40" ht="24" customHeight="1">
      <c r="A4" s="67" t="s">
        <v>84</v>
      </c>
      <c r="B4" s="34"/>
      <c r="C4" s="34"/>
      <c r="D4" s="34"/>
      <c r="E4" s="34"/>
      <c r="F4" s="34"/>
      <c r="G4" s="34"/>
      <c r="H4" s="34"/>
      <c r="I4" s="67" t="s">
        <v>83</v>
      </c>
      <c r="J4" s="34"/>
      <c r="K4" s="34"/>
      <c r="L4" s="34"/>
      <c r="M4" s="34" t="s">
        <v>82</v>
      </c>
      <c r="N4" s="34"/>
      <c r="O4" s="34"/>
      <c r="P4" s="34"/>
      <c r="Q4" s="34" t="s">
        <v>81</v>
      </c>
      <c r="R4" s="34"/>
      <c r="S4" s="34"/>
      <c r="T4" s="34"/>
      <c r="U4" s="85" t="s">
        <v>80</v>
      </c>
      <c r="V4" s="34"/>
      <c r="W4" s="34"/>
      <c r="X4" s="33"/>
      <c r="Y4" s="85" t="s">
        <v>79</v>
      </c>
      <c r="Z4" s="34"/>
      <c r="AA4" s="34"/>
      <c r="AB4" s="33"/>
      <c r="AC4" s="85" t="s">
        <v>78</v>
      </c>
      <c r="AD4" s="34"/>
      <c r="AE4" s="34"/>
      <c r="AF4" s="33"/>
      <c r="AG4" s="85" t="s">
        <v>77</v>
      </c>
      <c r="AH4" s="34"/>
      <c r="AI4" s="34"/>
      <c r="AJ4" s="33"/>
      <c r="AK4" s="85" t="s">
        <v>76</v>
      </c>
      <c r="AL4" s="34"/>
      <c r="AM4" s="34"/>
      <c r="AN4" s="33"/>
    </row>
    <row r="5" spans="1:40" ht="24" hidden="1" customHeight="1" outlineLevel="1">
      <c r="A5" s="103" t="s">
        <v>75</v>
      </c>
      <c r="B5" s="103"/>
      <c r="C5" s="103"/>
      <c r="D5" s="103"/>
      <c r="E5" s="103"/>
      <c r="F5" s="103"/>
      <c r="G5" s="103"/>
      <c r="H5" s="102"/>
      <c r="I5" s="101">
        <v>2074</v>
      </c>
      <c r="J5" s="100"/>
      <c r="K5" s="100"/>
      <c r="L5" s="100"/>
      <c r="M5" s="100">
        <v>278</v>
      </c>
      <c r="N5" s="100"/>
      <c r="O5" s="100"/>
      <c r="P5" s="100"/>
      <c r="Q5" s="100">
        <v>264</v>
      </c>
      <c r="R5" s="100"/>
      <c r="S5" s="100"/>
      <c r="T5" s="100"/>
      <c r="U5" s="100">
        <v>357</v>
      </c>
      <c r="V5" s="100"/>
      <c r="W5" s="100"/>
      <c r="X5" s="100"/>
      <c r="Y5" s="100">
        <v>381</v>
      </c>
      <c r="Z5" s="100"/>
      <c r="AA5" s="100"/>
      <c r="AB5" s="100"/>
      <c r="AC5" s="100">
        <v>300</v>
      </c>
      <c r="AD5" s="100"/>
      <c r="AE5" s="100"/>
      <c r="AF5" s="100"/>
      <c r="AG5" s="100">
        <v>277</v>
      </c>
      <c r="AH5" s="100"/>
      <c r="AI5" s="100"/>
      <c r="AJ5" s="100"/>
      <c r="AK5" s="100">
        <v>217</v>
      </c>
      <c r="AL5" s="100"/>
      <c r="AM5" s="100"/>
      <c r="AN5" s="100"/>
    </row>
    <row r="6" spans="1:40" ht="24" hidden="1" customHeight="1" outlineLevel="1">
      <c r="A6" s="31" t="s">
        <v>72</v>
      </c>
      <c r="B6" s="31"/>
      <c r="C6" s="31"/>
      <c r="D6" s="31"/>
      <c r="E6" s="31"/>
      <c r="F6" s="31"/>
      <c r="G6" s="31"/>
      <c r="H6" s="30"/>
      <c r="I6" s="95">
        <v>2039</v>
      </c>
      <c r="J6" s="94"/>
      <c r="K6" s="94"/>
      <c r="L6" s="94"/>
      <c r="M6" s="93">
        <v>275</v>
      </c>
      <c r="N6" s="93"/>
      <c r="O6" s="93"/>
      <c r="P6" s="93"/>
      <c r="Q6" s="93">
        <v>260</v>
      </c>
      <c r="R6" s="93"/>
      <c r="S6" s="93"/>
      <c r="T6" s="93"/>
      <c r="U6" s="93">
        <v>354</v>
      </c>
      <c r="V6" s="93"/>
      <c r="W6" s="93"/>
      <c r="X6" s="93"/>
      <c r="Y6" s="93">
        <v>371</v>
      </c>
      <c r="Z6" s="93"/>
      <c r="AA6" s="93"/>
      <c r="AB6" s="93"/>
      <c r="AC6" s="93">
        <v>294</v>
      </c>
      <c r="AD6" s="93"/>
      <c r="AE6" s="93"/>
      <c r="AF6" s="93"/>
      <c r="AG6" s="93">
        <v>272</v>
      </c>
      <c r="AH6" s="93"/>
      <c r="AI6" s="93"/>
      <c r="AJ6" s="93"/>
      <c r="AK6" s="93">
        <v>213</v>
      </c>
      <c r="AL6" s="93"/>
      <c r="AM6" s="93"/>
      <c r="AN6" s="93"/>
    </row>
    <row r="7" spans="1:40" ht="24" hidden="1" customHeight="1" outlineLevel="1">
      <c r="A7" s="97" t="s">
        <v>71</v>
      </c>
      <c r="B7" s="97"/>
      <c r="C7" s="97"/>
      <c r="D7" s="97"/>
      <c r="E7" s="97"/>
      <c r="F7" s="97"/>
      <c r="G7" s="97"/>
      <c r="H7" s="96"/>
      <c r="I7" s="95">
        <v>175</v>
      </c>
      <c r="J7" s="94"/>
      <c r="K7" s="94"/>
      <c r="L7" s="94"/>
      <c r="M7" s="93">
        <v>31</v>
      </c>
      <c r="N7" s="93"/>
      <c r="O7" s="93"/>
      <c r="P7" s="93"/>
      <c r="Q7" s="93">
        <v>22</v>
      </c>
      <c r="R7" s="93"/>
      <c r="S7" s="93"/>
      <c r="T7" s="93"/>
      <c r="U7" s="93">
        <v>29</v>
      </c>
      <c r="V7" s="93"/>
      <c r="W7" s="93"/>
      <c r="X7" s="93"/>
      <c r="Y7" s="93">
        <v>25</v>
      </c>
      <c r="Z7" s="93"/>
      <c r="AA7" s="93"/>
      <c r="AB7" s="93"/>
      <c r="AC7" s="93">
        <v>29</v>
      </c>
      <c r="AD7" s="93"/>
      <c r="AE7" s="93"/>
      <c r="AF7" s="93"/>
      <c r="AG7" s="93">
        <v>23</v>
      </c>
      <c r="AH7" s="93"/>
      <c r="AI7" s="93"/>
      <c r="AJ7" s="93"/>
      <c r="AK7" s="93">
        <v>16</v>
      </c>
      <c r="AL7" s="93"/>
      <c r="AM7" s="93"/>
      <c r="AN7" s="93"/>
    </row>
    <row r="8" spans="1:40" ht="24" hidden="1" customHeight="1" outlineLevel="1">
      <c r="A8" s="97" t="s">
        <v>70</v>
      </c>
      <c r="B8" s="97"/>
      <c r="C8" s="97"/>
      <c r="D8" s="97"/>
      <c r="E8" s="97"/>
      <c r="F8" s="97"/>
      <c r="G8" s="97"/>
      <c r="H8" s="96"/>
      <c r="I8" s="95">
        <v>1864</v>
      </c>
      <c r="J8" s="94"/>
      <c r="K8" s="94"/>
      <c r="L8" s="94"/>
      <c r="M8" s="93">
        <v>244</v>
      </c>
      <c r="N8" s="93"/>
      <c r="O8" s="93"/>
      <c r="P8" s="93"/>
      <c r="Q8" s="93">
        <v>238</v>
      </c>
      <c r="R8" s="93"/>
      <c r="S8" s="93"/>
      <c r="T8" s="93"/>
      <c r="U8" s="93">
        <v>325</v>
      </c>
      <c r="V8" s="93"/>
      <c r="W8" s="93"/>
      <c r="X8" s="93"/>
      <c r="Y8" s="93">
        <v>346</v>
      </c>
      <c r="Z8" s="93"/>
      <c r="AA8" s="93"/>
      <c r="AB8" s="93"/>
      <c r="AC8" s="93">
        <v>265</v>
      </c>
      <c r="AD8" s="93"/>
      <c r="AE8" s="93"/>
      <c r="AF8" s="93"/>
      <c r="AG8" s="93">
        <v>249</v>
      </c>
      <c r="AH8" s="93"/>
      <c r="AI8" s="93"/>
      <c r="AJ8" s="93"/>
      <c r="AK8" s="93">
        <v>197</v>
      </c>
      <c r="AL8" s="93"/>
      <c r="AM8" s="93"/>
      <c r="AN8" s="93"/>
    </row>
    <row r="9" spans="1:40" ht="24" hidden="1" customHeight="1" outlineLevel="1">
      <c r="A9" s="31" t="s">
        <v>69</v>
      </c>
      <c r="B9" s="31"/>
      <c r="C9" s="31"/>
      <c r="D9" s="31"/>
      <c r="E9" s="31"/>
      <c r="F9" s="31"/>
      <c r="G9" s="31"/>
      <c r="H9" s="30"/>
      <c r="I9" s="95">
        <v>35</v>
      </c>
      <c r="J9" s="94"/>
      <c r="K9" s="94"/>
      <c r="L9" s="94"/>
      <c r="M9" s="93">
        <v>3</v>
      </c>
      <c r="N9" s="93"/>
      <c r="O9" s="93"/>
      <c r="P9" s="93"/>
      <c r="Q9" s="93">
        <v>4</v>
      </c>
      <c r="R9" s="93"/>
      <c r="S9" s="93"/>
      <c r="T9" s="93"/>
      <c r="U9" s="93">
        <v>3</v>
      </c>
      <c r="V9" s="93"/>
      <c r="W9" s="93"/>
      <c r="X9" s="93"/>
      <c r="Y9" s="93">
        <v>10</v>
      </c>
      <c r="Z9" s="93"/>
      <c r="AA9" s="93"/>
      <c r="AB9" s="93"/>
      <c r="AC9" s="93">
        <v>6</v>
      </c>
      <c r="AD9" s="93"/>
      <c r="AE9" s="93"/>
      <c r="AF9" s="93"/>
      <c r="AG9" s="93">
        <v>5</v>
      </c>
      <c r="AH9" s="93"/>
      <c r="AI9" s="93"/>
      <c r="AJ9" s="93"/>
      <c r="AK9" s="93">
        <v>4</v>
      </c>
      <c r="AL9" s="93"/>
      <c r="AM9" s="93"/>
      <c r="AN9" s="93"/>
    </row>
    <row r="10" spans="1:40" ht="24" hidden="1" customHeight="1" outlineLevel="1">
      <c r="A10" s="99" t="s">
        <v>74</v>
      </c>
      <c r="B10" s="99"/>
      <c r="C10" s="99"/>
      <c r="D10" s="99"/>
      <c r="E10" s="99"/>
      <c r="F10" s="99"/>
      <c r="G10" s="99"/>
      <c r="H10" s="98"/>
      <c r="I10" s="95">
        <v>2051</v>
      </c>
      <c r="J10" s="94"/>
      <c r="K10" s="94"/>
      <c r="L10" s="94"/>
      <c r="M10" s="94">
        <v>270</v>
      </c>
      <c r="N10" s="94"/>
      <c r="O10" s="94"/>
      <c r="P10" s="94"/>
      <c r="Q10" s="94">
        <v>229</v>
      </c>
      <c r="R10" s="94"/>
      <c r="S10" s="94"/>
      <c r="T10" s="94"/>
      <c r="U10" s="94">
        <v>397</v>
      </c>
      <c r="V10" s="94"/>
      <c r="W10" s="94"/>
      <c r="X10" s="94"/>
      <c r="Y10" s="94">
        <v>375</v>
      </c>
      <c r="Z10" s="94"/>
      <c r="AA10" s="94"/>
      <c r="AB10" s="94"/>
      <c r="AC10" s="94">
        <v>296</v>
      </c>
      <c r="AD10" s="94"/>
      <c r="AE10" s="94"/>
      <c r="AF10" s="94"/>
      <c r="AG10" s="94">
        <v>280</v>
      </c>
      <c r="AH10" s="94"/>
      <c r="AI10" s="94"/>
      <c r="AJ10" s="94"/>
      <c r="AK10" s="94">
        <v>204</v>
      </c>
      <c r="AL10" s="94"/>
      <c r="AM10" s="94"/>
      <c r="AN10" s="94"/>
    </row>
    <row r="11" spans="1:40" ht="24" hidden="1" customHeight="1" outlineLevel="1">
      <c r="A11" s="31" t="s">
        <v>72</v>
      </c>
      <c r="B11" s="31"/>
      <c r="C11" s="31"/>
      <c r="D11" s="31"/>
      <c r="E11" s="31"/>
      <c r="F11" s="31"/>
      <c r="G11" s="31"/>
      <c r="H11" s="30"/>
      <c r="I11" s="95">
        <v>2018</v>
      </c>
      <c r="J11" s="94"/>
      <c r="K11" s="94"/>
      <c r="L11" s="94"/>
      <c r="M11" s="93">
        <v>268</v>
      </c>
      <c r="N11" s="93"/>
      <c r="O11" s="93"/>
      <c r="P11" s="93"/>
      <c r="Q11" s="93">
        <v>226</v>
      </c>
      <c r="R11" s="93"/>
      <c r="S11" s="93"/>
      <c r="T11" s="93"/>
      <c r="U11" s="93">
        <v>393</v>
      </c>
      <c r="V11" s="93"/>
      <c r="W11" s="93"/>
      <c r="X11" s="93"/>
      <c r="Y11" s="93">
        <v>365</v>
      </c>
      <c r="Z11" s="93"/>
      <c r="AA11" s="93"/>
      <c r="AB11" s="93"/>
      <c r="AC11" s="93">
        <v>290</v>
      </c>
      <c r="AD11" s="93"/>
      <c r="AE11" s="93"/>
      <c r="AF11" s="93"/>
      <c r="AG11" s="93">
        <v>277</v>
      </c>
      <c r="AH11" s="93"/>
      <c r="AI11" s="93"/>
      <c r="AJ11" s="93"/>
      <c r="AK11" s="93">
        <v>199</v>
      </c>
      <c r="AL11" s="93"/>
      <c r="AM11" s="93"/>
      <c r="AN11" s="93"/>
    </row>
    <row r="12" spans="1:40" ht="24" hidden="1" customHeight="1" outlineLevel="1">
      <c r="A12" s="97" t="s">
        <v>71</v>
      </c>
      <c r="B12" s="97"/>
      <c r="C12" s="97"/>
      <c r="D12" s="97"/>
      <c r="E12" s="97"/>
      <c r="F12" s="97"/>
      <c r="G12" s="97"/>
      <c r="H12" s="96"/>
      <c r="I12" s="95">
        <v>170</v>
      </c>
      <c r="J12" s="94"/>
      <c r="K12" s="94"/>
      <c r="L12" s="94"/>
      <c r="M12" s="93">
        <v>29</v>
      </c>
      <c r="N12" s="93"/>
      <c r="O12" s="93"/>
      <c r="P12" s="93"/>
      <c r="Q12" s="93">
        <v>21</v>
      </c>
      <c r="R12" s="93"/>
      <c r="S12" s="93"/>
      <c r="T12" s="93"/>
      <c r="U12" s="93">
        <v>28</v>
      </c>
      <c r="V12" s="93"/>
      <c r="W12" s="93"/>
      <c r="X12" s="93"/>
      <c r="Y12" s="93">
        <v>31</v>
      </c>
      <c r="Z12" s="93"/>
      <c r="AA12" s="93"/>
      <c r="AB12" s="93"/>
      <c r="AC12" s="93">
        <v>24</v>
      </c>
      <c r="AD12" s="93"/>
      <c r="AE12" s="93"/>
      <c r="AF12" s="93"/>
      <c r="AG12" s="93">
        <v>16</v>
      </c>
      <c r="AH12" s="93"/>
      <c r="AI12" s="93"/>
      <c r="AJ12" s="93"/>
      <c r="AK12" s="93">
        <v>21</v>
      </c>
      <c r="AL12" s="93"/>
      <c r="AM12" s="93"/>
      <c r="AN12" s="93"/>
    </row>
    <row r="13" spans="1:40" ht="24" hidden="1" customHeight="1" outlineLevel="1">
      <c r="A13" s="97" t="s">
        <v>70</v>
      </c>
      <c r="B13" s="97"/>
      <c r="C13" s="97"/>
      <c r="D13" s="97"/>
      <c r="E13" s="97"/>
      <c r="F13" s="97"/>
      <c r="G13" s="97"/>
      <c r="H13" s="96"/>
      <c r="I13" s="95">
        <v>1848</v>
      </c>
      <c r="J13" s="94"/>
      <c r="K13" s="94"/>
      <c r="L13" s="94"/>
      <c r="M13" s="93">
        <v>239</v>
      </c>
      <c r="N13" s="93"/>
      <c r="O13" s="93"/>
      <c r="P13" s="93"/>
      <c r="Q13" s="93">
        <v>205</v>
      </c>
      <c r="R13" s="93"/>
      <c r="S13" s="93"/>
      <c r="T13" s="93"/>
      <c r="U13" s="93">
        <v>365</v>
      </c>
      <c r="V13" s="93"/>
      <c r="W13" s="93"/>
      <c r="X13" s="93"/>
      <c r="Y13" s="93">
        <v>334</v>
      </c>
      <c r="Z13" s="93"/>
      <c r="AA13" s="93"/>
      <c r="AB13" s="93"/>
      <c r="AC13" s="93">
        <v>266</v>
      </c>
      <c r="AD13" s="93"/>
      <c r="AE13" s="93"/>
      <c r="AF13" s="93"/>
      <c r="AG13" s="93">
        <v>261</v>
      </c>
      <c r="AH13" s="93"/>
      <c r="AI13" s="93"/>
      <c r="AJ13" s="93"/>
      <c r="AK13" s="93">
        <v>178</v>
      </c>
      <c r="AL13" s="93"/>
      <c r="AM13" s="93"/>
      <c r="AN13" s="93"/>
    </row>
    <row r="14" spans="1:40" ht="24" hidden="1" customHeight="1" outlineLevel="1">
      <c r="A14" s="31" t="s">
        <v>69</v>
      </c>
      <c r="B14" s="31"/>
      <c r="C14" s="31"/>
      <c r="D14" s="31"/>
      <c r="E14" s="31"/>
      <c r="F14" s="31"/>
      <c r="G14" s="31"/>
      <c r="H14" s="30"/>
      <c r="I14" s="95">
        <v>33</v>
      </c>
      <c r="J14" s="94"/>
      <c r="K14" s="94"/>
      <c r="L14" s="94"/>
      <c r="M14" s="93">
        <v>2</v>
      </c>
      <c r="N14" s="93"/>
      <c r="O14" s="93"/>
      <c r="P14" s="93"/>
      <c r="Q14" s="93">
        <v>3</v>
      </c>
      <c r="R14" s="93"/>
      <c r="S14" s="93"/>
      <c r="T14" s="93"/>
      <c r="U14" s="93">
        <v>4</v>
      </c>
      <c r="V14" s="93"/>
      <c r="W14" s="93"/>
      <c r="X14" s="93"/>
      <c r="Y14" s="93">
        <v>10</v>
      </c>
      <c r="Z14" s="93"/>
      <c r="AA14" s="93"/>
      <c r="AB14" s="93"/>
      <c r="AC14" s="93">
        <v>6</v>
      </c>
      <c r="AD14" s="93"/>
      <c r="AE14" s="93"/>
      <c r="AF14" s="93"/>
      <c r="AG14" s="93">
        <v>3</v>
      </c>
      <c r="AH14" s="93"/>
      <c r="AI14" s="93"/>
      <c r="AJ14" s="93"/>
      <c r="AK14" s="93">
        <v>5</v>
      </c>
      <c r="AL14" s="93"/>
      <c r="AM14" s="93"/>
      <c r="AN14" s="93"/>
    </row>
    <row r="15" spans="1:40" ht="24" hidden="1" customHeight="1" outlineLevel="1">
      <c r="A15" s="99" t="s">
        <v>73</v>
      </c>
      <c r="B15" s="99"/>
      <c r="C15" s="99"/>
      <c r="D15" s="99"/>
      <c r="E15" s="99"/>
      <c r="F15" s="99"/>
      <c r="G15" s="99"/>
      <c r="H15" s="98"/>
      <c r="I15" s="95">
        <v>1955</v>
      </c>
      <c r="J15" s="94"/>
      <c r="K15" s="94"/>
      <c r="L15" s="94"/>
      <c r="M15" s="94">
        <v>248</v>
      </c>
      <c r="N15" s="94"/>
      <c r="O15" s="94"/>
      <c r="P15" s="94"/>
      <c r="Q15" s="94">
        <v>194</v>
      </c>
      <c r="R15" s="94"/>
      <c r="S15" s="94"/>
      <c r="T15" s="94"/>
      <c r="U15" s="94">
        <v>399</v>
      </c>
      <c r="V15" s="94"/>
      <c r="W15" s="94"/>
      <c r="X15" s="94"/>
      <c r="Y15" s="94">
        <v>351</v>
      </c>
      <c r="Z15" s="94"/>
      <c r="AA15" s="94"/>
      <c r="AB15" s="94"/>
      <c r="AC15" s="94">
        <v>278</v>
      </c>
      <c r="AD15" s="94"/>
      <c r="AE15" s="94"/>
      <c r="AF15" s="94"/>
      <c r="AG15" s="94">
        <v>276</v>
      </c>
      <c r="AH15" s="94"/>
      <c r="AI15" s="94"/>
      <c r="AJ15" s="94"/>
      <c r="AK15" s="94">
        <v>209</v>
      </c>
      <c r="AL15" s="94"/>
      <c r="AM15" s="94"/>
      <c r="AN15" s="94"/>
    </row>
    <row r="16" spans="1:40" ht="24" hidden="1" customHeight="1" outlineLevel="1">
      <c r="A16" s="31" t="s">
        <v>72</v>
      </c>
      <c r="B16" s="31"/>
      <c r="C16" s="31"/>
      <c r="D16" s="31"/>
      <c r="E16" s="31"/>
      <c r="F16" s="31"/>
      <c r="G16" s="31"/>
      <c r="H16" s="30"/>
      <c r="I16" s="95">
        <v>1923</v>
      </c>
      <c r="J16" s="94"/>
      <c r="K16" s="94"/>
      <c r="L16" s="94"/>
      <c r="M16" s="93">
        <v>247</v>
      </c>
      <c r="N16" s="93"/>
      <c r="O16" s="93"/>
      <c r="P16" s="93"/>
      <c r="Q16" s="93">
        <v>192</v>
      </c>
      <c r="R16" s="93"/>
      <c r="S16" s="93"/>
      <c r="T16" s="93"/>
      <c r="U16" s="93">
        <v>390</v>
      </c>
      <c r="V16" s="93"/>
      <c r="W16" s="93"/>
      <c r="X16" s="93"/>
      <c r="Y16" s="93">
        <v>342</v>
      </c>
      <c r="Z16" s="93"/>
      <c r="AA16" s="93"/>
      <c r="AB16" s="93"/>
      <c r="AC16" s="93">
        <v>275</v>
      </c>
      <c r="AD16" s="93"/>
      <c r="AE16" s="93"/>
      <c r="AF16" s="93"/>
      <c r="AG16" s="93">
        <v>275</v>
      </c>
      <c r="AH16" s="93"/>
      <c r="AI16" s="93"/>
      <c r="AJ16" s="93"/>
      <c r="AK16" s="93">
        <v>202</v>
      </c>
      <c r="AL16" s="93"/>
      <c r="AM16" s="93"/>
      <c r="AN16" s="93"/>
    </row>
    <row r="17" spans="1:40" ht="24" hidden="1" customHeight="1" outlineLevel="1">
      <c r="A17" s="97" t="s">
        <v>71</v>
      </c>
      <c r="B17" s="97"/>
      <c r="C17" s="97"/>
      <c r="D17" s="97"/>
      <c r="E17" s="97"/>
      <c r="F17" s="97"/>
      <c r="G17" s="97"/>
      <c r="H17" s="96"/>
      <c r="I17" s="95">
        <v>161</v>
      </c>
      <c r="J17" s="94"/>
      <c r="K17" s="94"/>
      <c r="L17" s="94"/>
      <c r="M17" s="93">
        <v>26</v>
      </c>
      <c r="N17" s="93"/>
      <c r="O17" s="93"/>
      <c r="P17" s="93"/>
      <c r="Q17" s="93">
        <v>20</v>
      </c>
      <c r="R17" s="93"/>
      <c r="S17" s="93"/>
      <c r="T17" s="93"/>
      <c r="U17" s="93">
        <v>29</v>
      </c>
      <c r="V17" s="93"/>
      <c r="W17" s="93"/>
      <c r="X17" s="93"/>
      <c r="Y17" s="93">
        <v>36</v>
      </c>
      <c r="Z17" s="93"/>
      <c r="AA17" s="93"/>
      <c r="AB17" s="93"/>
      <c r="AC17" s="93">
        <v>18</v>
      </c>
      <c r="AD17" s="93"/>
      <c r="AE17" s="93"/>
      <c r="AF17" s="93"/>
      <c r="AG17" s="93">
        <v>14</v>
      </c>
      <c r="AH17" s="93"/>
      <c r="AI17" s="93"/>
      <c r="AJ17" s="93"/>
      <c r="AK17" s="93">
        <v>18</v>
      </c>
      <c r="AL17" s="93"/>
      <c r="AM17" s="93"/>
      <c r="AN17" s="93"/>
    </row>
    <row r="18" spans="1:40" ht="24" hidden="1" customHeight="1" outlineLevel="1">
      <c r="A18" s="97" t="s">
        <v>70</v>
      </c>
      <c r="B18" s="97"/>
      <c r="C18" s="97"/>
      <c r="D18" s="97"/>
      <c r="E18" s="97"/>
      <c r="F18" s="97"/>
      <c r="G18" s="97"/>
      <c r="H18" s="96"/>
      <c r="I18" s="95">
        <v>1762</v>
      </c>
      <c r="J18" s="94"/>
      <c r="K18" s="94"/>
      <c r="L18" s="94"/>
      <c r="M18" s="93">
        <v>221</v>
      </c>
      <c r="N18" s="93"/>
      <c r="O18" s="93"/>
      <c r="P18" s="93"/>
      <c r="Q18" s="93">
        <v>172</v>
      </c>
      <c r="R18" s="93"/>
      <c r="S18" s="93"/>
      <c r="T18" s="93"/>
      <c r="U18" s="93">
        <v>361</v>
      </c>
      <c r="V18" s="93"/>
      <c r="W18" s="93"/>
      <c r="X18" s="93"/>
      <c r="Y18" s="93">
        <v>306</v>
      </c>
      <c r="Z18" s="93"/>
      <c r="AA18" s="93"/>
      <c r="AB18" s="93"/>
      <c r="AC18" s="93">
        <v>257</v>
      </c>
      <c r="AD18" s="93"/>
      <c r="AE18" s="93"/>
      <c r="AF18" s="93"/>
      <c r="AG18" s="93">
        <v>261</v>
      </c>
      <c r="AH18" s="93"/>
      <c r="AI18" s="93"/>
      <c r="AJ18" s="93"/>
      <c r="AK18" s="93">
        <v>184</v>
      </c>
      <c r="AL18" s="93"/>
      <c r="AM18" s="93"/>
      <c r="AN18" s="93"/>
    </row>
    <row r="19" spans="1:40" ht="24" hidden="1" customHeight="1" outlineLevel="1">
      <c r="A19" s="31" t="s">
        <v>69</v>
      </c>
      <c r="B19" s="31"/>
      <c r="C19" s="31"/>
      <c r="D19" s="31"/>
      <c r="E19" s="31"/>
      <c r="F19" s="31"/>
      <c r="G19" s="31"/>
      <c r="H19" s="30"/>
      <c r="I19" s="95">
        <v>32</v>
      </c>
      <c r="J19" s="94"/>
      <c r="K19" s="94"/>
      <c r="L19" s="94"/>
      <c r="M19" s="93">
        <v>1</v>
      </c>
      <c r="N19" s="93"/>
      <c r="O19" s="93"/>
      <c r="P19" s="93"/>
      <c r="Q19" s="93">
        <v>2</v>
      </c>
      <c r="R19" s="93"/>
      <c r="S19" s="93"/>
      <c r="T19" s="93"/>
      <c r="U19" s="93">
        <v>9</v>
      </c>
      <c r="V19" s="93"/>
      <c r="W19" s="93"/>
      <c r="X19" s="93"/>
      <c r="Y19" s="93">
        <v>9</v>
      </c>
      <c r="Z19" s="93"/>
      <c r="AA19" s="93"/>
      <c r="AB19" s="93"/>
      <c r="AC19" s="93">
        <v>3</v>
      </c>
      <c r="AD19" s="93"/>
      <c r="AE19" s="93"/>
      <c r="AF19" s="93"/>
      <c r="AG19" s="93">
        <v>1</v>
      </c>
      <c r="AH19" s="93"/>
      <c r="AI19" s="93"/>
      <c r="AJ19" s="93"/>
      <c r="AK19" s="93">
        <v>7</v>
      </c>
      <c r="AL19" s="93"/>
      <c r="AM19" s="93"/>
      <c r="AN19" s="93"/>
    </row>
    <row r="20" spans="1:40" ht="24" hidden="1" customHeight="1" outlineLevel="1">
      <c r="A20" s="99" t="s">
        <v>21</v>
      </c>
      <c r="B20" s="99"/>
      <c r="C20" s="99"/>
      <c r="D20" s="99"/>
      <c r="E20" s="99"/>
      <c r="F20" s="99"/>
      <c r="G20" s="99"/>
      <c r="H20" s="98"/>
      <c r="I20" s="95">
        <v>1899</v>
      </c>
      <c r="J20" s="94"/>
      <c r="K20" s="94"/>
      <c r="L20" s="94"/>
      <c r="M20" s="94">
        <v>247</v>
      </c>
      <c r="N20" s="94"/>
      <c r="O20" s="94"/>
      <c r="P20" s="94"/>
      <c r="Q20" s="94">
        <v>207</v>
      </c>
      <c r="R20" s="94"/>
      <c r="S20" s="94"/>
      <c r="T20" s="94"/>
      <c r="U20" s="94">
        <v>383</v>
      </c>
      <c r="V20" s="94"/>
      <c r="W20" s="94"/>
      <c r="X20" s="94"/>
      <c r="Y20" s="94">
        <v>354</v>
      </c>
      <c r="Z20" s="94"/>
      <c r="AA20" s="94"/>
      <c r="AB20" s="94"/>
      <c r="AC20" s="94">
        <v>264</v>
      </c>
      <c r="AD20" s="94"/>
      <c r="AE20" s="94"/>
      <c r="AF20" s="94"/>
      <c r="AG20" s="94">
        <v>264</v>
      </c>
      <c r="AH20" s="94"/>
      <c r="AI20" s="94"/>
      <c r="AJ20" s="94"/>
      <c r="AK20" s="94">
        <v>180</v>
      </c>
      <c r="AL20" s="94"/>
      <c r="AM20" s="94"/>
      <c r="AN20" s="94"/>
    </row>
    <row r="21" spans="1:40" ht="24" hidden="1" customHeight="1" outlineLevel="1">
      <c r="A21" s="31" t="s">
        <v>65</v>
      </c>
      <c r="B21" s="31"/>
      <c r="C21" s="31"/>
      <c r="D21" s="31"/>
      <c r="E21" s="31"/>
      <c r="F21" s="31"/>
      <c r="G21" s="31"/>
      <c r="H21" s="30"/>
      <c r="I21" s="95">
        <v>1875</v>
      </c>
      <c r="J21" s="94"/>
      <c r="K21" s="94"/>
      <c r="L21" s="94"/>
      <c r="M21" s="93">
        <v>246</v>
      </c>
      <c r="N21" s="93"/>
      <c r="O21" s="93"/>
      <c r="P21" s="93"/>
      <c r="Q21" s="93">
        <v>205</v>
      </c>
      <c r="R21" s="93"/>
      <c r="S21" s="93"/>
      <c r="T21" s="93"/>
      <c r="U21" s="93">
        <v>380</v>
      </c>
      <c r="V21" s="93"/>
      <c r="W21" s="93"/>
      <c r="X21" s="93"/>
      <c r="Y21" s="93">
        <v>344</v>
      </c>
      <c r="Z21" s="93"/>
      <c r="AA21" s="93"/>
      <c r="AB21" s="93"/>
      <c r="AC21" s="93">
        <v>261</v>
      </c>
      <c r="AD21" s="93"/>
      <c r="AE21" s="93"/>
      <c r="AF21" s="93"/>
      <c r="AG21" s="93">
        <v>263</v>
      </c>
      <c r="AH21" s="93"/>
      <c r="AI21" s="93"/>
      <c r="AJ21" s="93"/>
      <c r="AK21" s="93">
        <v>176</v>
      </c>
      <c r="AL21" s="93"/>
      <c r="AM21" s="93"/>
      <c r="AN21" s="93"/>
    </row>
    <row r="22" spans="1:40" ht="24" hidden="1" customHeight="1" outlineLevel="1">
      <c r="A22" s="97" t="s">
        <v>64</v>
      </c>
      <c r="B22" s="97"/>
      <c r="C22" s="97"/>
      <c r="D22" s="97"/>
      <c r="E22" s="97"/>
      <c r="F22" s="97"/>
      <c r="G22" s="97"/>
      <c r="H22" s="96"/>
      <c r="I22" s="95">
        <v>151</v>
      </c>
      <c r="J22" s="94"/>
      <c r="K22" s="94"/>
      <c r="L22" s="94"/>
      <c r="M22" s="93">
        <v>23</v>
      </c>
      <c r="N22" s="93"/>
      <c r="O22" s="93"/>
      <c r="P22" s="93"/>
      <c r="Q22" s="93">
        <v>23</v>
      </c>
      <c r="R22" s="93"/>
      <c r="S22" s="93"/>
      <c r="T22" s="93"/>
      <c r="U22" s="93">
        <v>34</v>
      </c>
      <c r="V22" s="93"/>
      <c r="W22" s="93"/>
      <c r="X22" s="93"/>
      <c r="Y22" s="93">
        <v>26</v>
      </c>
      <c r="Z22" s="93"/>
      <c r="AA22" s="93"/>
      <c r="AB22" s="93"/>
      <c r="AC22" s="93">
        <v>15</v>
      </c>
      <c r="AD22" s="93"/>
      <c r="AE22" s="93"/>
      <c r="AF22" s="93"/>
      <c r="AG22" s="93">
        <v>16</v>
      </c>
      <c r="AH22" s="93"/>
      <c r="AI22" s="93"/>
      <c r="AJ22" s="93"/>
      <c r="AK22" s="93">
        <v>14</v>
      </c>
      <c r="AL22" s="93"/>
      <c r="AM22" s="93"/>
      <c r="AN22" s="93"/>
    </row>
    <row r="23" spans="1:40" ht="24" hidden="1" customHeight="1" outlineLevel="1">
      <c r="A23" s="97" t="s">
        <v>63</v>
      </c>
      <c r="B23" s="97"/>
      <c r="C23" s="97"/>
      <c r="D23" s="97"/>
      <c r="E23" s="97"/>
      <c r="F23" s="97"/>
      <c r="G23" s="97"/>
      <c r="H23" s="96"/>
      <c r="I23" s="95">
        <v>1724</v>
      </c>
      <c r="J23" s="94"/>
      <c r="K23" s="94"/>
      <c r="L23" s="94"/>
      <c r="M23" s="93">
        <v>223</v>
      </c>
      <c r="N23" s="93"/>
      <c r="O23" s="93"/>
      <c r="P23" s="93"/>
      <c r="Q23" s="93">
        <v>182</v>
      </c>
      <c r="R23" s="93"/>
      <c r="S23" s="93"/>
      <c r="T23" s="93"/>
      <c r="U23" s="93">
        <v>346</v>
      </c>
      <c r="V23" s="93"/>
      <c r="W23" s="93"/>
      <c r="X23" s="93"/>
      <c r="Y23" s="93">
        <v>318</v>
      </c>
      <c r="Z23" s="93"/>
      <c r="AA23" s="93"/>
      <c r="AB23" s="93"/>
      <c r="AC23" s="93">
        <v>246</v>
      </c>
      <c r="AD23" s="93"/>
      <c r="AE23" s="93"/>
      <c r="AF23" s="93"/>
      <c r="AG23" s="93">
        <v>247</v>
      </c>
      <c r="AH23" s="93"/>
      <c r="AI23" s="93"/>
      <c r="AJ23" s="93"/>
      <c r="AK23" s="93">
        <v>162</v>
      </c>
      <c r="AL23" s="93"/>
      <c r="AM23" s="93"/>
      <c r="AN23" s="93"/>
    </row>
    <row r="24" spans="1:40" ht="24" hidden="1" customHeight="1" outlineLevel="1">
      <c r="A24" s="31" t="s">
        <v>62</v>
      </c>
      <c r="B24" s="31"/>
      <c r="C24" s="31"/>
      <c r="D24" s="31"/>
      <c r="E24" s="31"/>
      <c r="F24" s="31"/>
      <c r="G24" s="31"/>
      <c r="H24" s="30"/>
      <c r="I24" s="95">
        <v>24</v>
      </c>
      <c r="J24" s="94"/>
      <c r="K24" s="94"/>
      <c r="L24" s="94"/>
      <c r="M24" s="93">
        <v>1</v>
      </c>
      <c r="N24" s="93"/>
      <c r="O24" s="93"/>
      <c r="P24" s="93"/>
      <c r="Q24" s="93">
        <v>2</v>
      </c>
      <c r="R24" s="93"/>
      <c r="S24" s="93"/>
      <c r="T24" s="93"/>
      <c r="U24" s="93">
        <v>3</v>
      </c>
      <c r="V24" s="93"/>
      <c r="W24" s="93"/>
      <c r="X24" s="93"/>
      <c r="Y24" s="93">
        <v>10</v>
      </c>
      <c r="Z24" s="93"/>
      <c r="AA24" s="93"/>
      <c r="AB24" s="93"/>
      <c r="AC24" s="93">
        <v>3</v>
      </c>
      <c r="AD24" s="93"/>
      <c r="AE24" s="93"/>
      <c r="AF24" s="93"/>
      <c r="AG24" s="93">
        <v>1</v>
      </c>
      <c r="AH24" s="93"/>
      <c r="AI24" s="93"/>
      <c r="AJ24" s="93"/>
      <c r="AK24" s="93">
        <v>4</v>
      </c>
      <c r="AL24" s="93"/>
      <c r="AM24" s="93"/>
      <c r="AN24" s="93"/>
    </row>
    <row r="25" spans="1:40" ht="24" hidden="1" customHeight="1" outlineLevel="1">
      <c r="A25" s="99" t="s">
        <v>20</v>
      </c>
      <c r="B25" s="99"/>
      <c r="C25" s="99"/>
      <c r="D25" s="99"/>
      <c r="E25" s="99"/>
      <c r="F25" s="99"/>
      <c r="G25" s="99"/>
      <c r="H25" s="98"/>
      <c r="I25" s="95">
        <v>1836</v>
      </c>
      <c r="J25" s="94"/>
      <c r="K25" s="94"/>
      <c r="L25" s="94"/>
      <c r="M25" s="94">
        <v>213</v>
      </c>
      <c r="N25" s="94"/>
      <c r="O25" s="94"/>
      <c r="P25" s="94"/>
      <c r="Q25" s="94">
        <v>218</v>
      </c>
      <c r="R25" s="94"/>
      <c r="S25" s="94"/>
      <c r="T25" s="94"/>
      <c r="U25" s="94">
        <v>350</v>
      </c>
      <c r="V25" s="94"/>
      <c r="W25" s="94"/>
      <c r="X25" s="94"/>
      <c r="Y25" s="94">
        <v>356</v>
      </c>
      <c r="Z25" s="94"/>
      <c r="AA25" s="94"/>
      <c r="AB25" s="94"/>
      <c r="AC25" s="94">
        <v>281</v>
      </c>
      <c r="AD25" s="94"/>
      <c r="AE25" s="94"/>
      <c r="AF25" s="94"/>
      <c r="AG25" s="94">
        <v>235</v>
      </c>
      <c r="AH25" s="94"/>
      <c r="AI25" s="94"/>
      <c r="AJ25" s="94"/>
      <c r="AK25" s="94">
        <v>183</v>
      </c>
      <c r="AL25" s="94"/>
      <c r="AM25" s="94"/>
      <c r="AN25" s="94"/>
    </row>
    <row r="26" spans="1:40" ht="24" hidden="1" customHeight="1" outlineLevel="1">
      <c r="A26" s="31" t="s">
        <v>65</v>
      </c>
      <c r="B26" s="31"/>
      <c r="C26" s="31"/>
      <c r="D26" s="31"/>
      <c r="E26" s="31"/>
      <c r="F26" s="31"/>
      <c r="G26" s="31"/>
      <c r="H26" s="30"/>
      <c r="I26" s="95">
        <v>1812</v>
      </c>
      <c r="J26" s="94"/>
      <c r="K26" s="94"/>
      <c r="L26" s="94"/>
      <c r="M26" s="93">
        <v>211</v>
      </c>
      <c r="N26" s="93"/>
      <c r="O26" s="93"/>
      <c r="P26" s="93"/>
      <c r="Q26" s="93">
        <v>215</v>
      </c>
      <c r="R26" s="93"/>
      <c r="S26" s="93"/>
      <c r="T26" s="93"/>
      <c r="U26" s="93">
        <v>348</v>
      </c>
      <c r="V26" s="93"/>
      <c r="W26" s="93"/>
      <c r="X26" s="93"/>
      <c r="Y26" s="93">
        <v>345</v>
      </c>
      <c r="Z26" s="93"/>
      <c r="AA26" s="93"/>
      <c r="AB26" s="93"/>
      <c r="AC26" s="93">
        <v>280</v>
      </c>
      <c r="AD26" s="93"/>
      <c r="AE26" s="93"/>
      <c r="AF26" s="93"/>
      <c r="AG26" s="93">
        <v>233</v>
      </c>
      <c r="AH26" s="93"/>
      <c r="AI26" s="93"/>
      <c r="AJ26" s="93"/>
      <c r="AK26" s="93">
        <v>180</v>
      </c>
      <c r="AL26" s="93"/>
      <c r="AM26" s="93"/>
      <c r="AN26" s="93"/>
    </row>
    <row r="27" spans="1:40" ht="24" hidden="1" customHeight="1" outlineLevel="1">
      <c r="A27" s="97" t="s">
        <v>64</v>
      </c>
      <c r="B27" s="97"/>
      <c r="C27" s="97"/>
      <c r="D27" s="97"/>
      <c r="E27" s="97"/>
      <c r="F27" s="97"/>
      <c r="G27" s="97"/>
      <c r="H27" s="96"/>
      <c r="I27" s="95">
        <v>153</v>
      </c>
      <c r="J27" s="94"/>
      <c r="K27" s="94"/>
      <c r="L27" s="94"/>
      <c r="M27" s="93">
        <v>30</v>
      </c>
      <c r="N27" s="93"/>
      <c r="O27" s="93"/>
      <c r="P27" s="93"/>
      <c r="Q27" s="93">
        <v>19</v>
      </c>
      <c r="R27" s="93"/>
      <c r="S27" s="93"/>
      <c r="T27" s="93"/>
      <c r="U27" s="93">
        <v>28</v>
      </c>
      <c r="V27" s="93"/>
      <c r="W27" s="93"/>
      <c r="X27" s="93"/>
      <c r="Y27" s="93">
        <v>32</v>
      </c>
      <c r="Z27" s="93"/>
      <c r="AA27" s="93"/>
      <c r="AB27" s="93"/>
      <c r="AC27" s="93">
        <v>16</v>
      </c>
      <c r="AD27" s="93"/>
      <c r="AE27" s="93"/>
      <c r="AF27" s="93"/>
      <c r="AG27" s="93">
        <v>13</v>
      </c>
      <c r="AH27" s="93"/>
      <c r="AI27" s="93"/>
      <c r="AJ27" s="93"/>
      <c r="AK27" s="93">
        <v>15</v>
      </c>
      <c r="AL27" s="93"/>
      <c r="AM27" s="93"/>
      <c r="AN27" s="93"/>
    </row>
    <row r="28" spans="1:40" ht="24" hidden="1" customHeight="1" outlineLevel="1">
      <c r="A28" s="97" t="s">
        <v>63</v>
      </c>
      <c r="B28" s="97"/>
      <c r="C28" s="97"/>
      <c r="D28" s="97"/>
      <c r="E28" s="97"/>
      <c r="F28" s="97"/>
      <c r="G28" s="97"/>
      <c r="H28" s="96"/>
      <c r="I28" s="95">
        <v>1659</v>
      </c>
      <c r="J28" s="94"/>
      <c r="K28" s="94"/>
      <c r="L28" s="94"/>
      <c r="M28" s="93">
        <v>181</v>
      </c>
      <c r="N28" s="93"/>
      <c r="O28" s="93"/>
      <c r="P28" s="93"/>
      <c r="Q28" s="93">
        <v>196</v>
      </c>
      <c r="R28" s="93"/>
      <c r="S28" s="93"/>
      <c r="T28" s="93"/>
      <c r="U28" s="93">
        <v>320</v>
      </c>
      <c r="V28" s="93"/>
      <c r="W28" s="93"/>
      <c r="X28" s="93"/>
      <c r="Y28" s="93">
        <v>313</v>
      </c>
      <c r="Z28" s="93"/>
      <c r="AA28" s="93"/>
      <c r="AB28" s="93"/>
      <c r="AC28" s="93">
        <v>264</v>
      </c>
      <c r="AD28" s="93"/>
      <c r="AE28" s="93"/>
      <c r="AF28" s="93"/>
      <c r="AG28" s="93">
        <v>220</v>
      </c>
      <c r="AH28" s="93"/>
      <c r="AI28" s="93"/>
      <c r="AJ28" s="93"/>
      <c r="AK28" s="93">
        <v>165</v>
      </c>
      <c r="AL28" s="93"/>
      <c r="AM28" s="93"/>
      <c r="AN28" s="93"/>
    </row>
    <row r="29" spans="1:40" ht="24" hidden="1" customHeight="1" outlineLevel="1">
      <c r="A29" s="31" t="s">
        <v>62</v>
      </c>
      <c r="B29" s="31"/>
      <c r="C29" s="31"/>
      <c r="D29" s="31"/>
      <c r="E29" s="31"/>
      <c r="F29" s="31"/>
      <c r="G29" s="31"/>
      <c r="H29" s="30"/>
      <c r="I29" s="95">
        <v>24</v>
      </c>
      <c r="J29" s="94"/>
      <c r="K29" s="94"/>
      <c r="L29" s="94"/>
      <c r="M29" s="93">
        <v>2</v>
      </c>
      <c r="N29" s="93"/>
      <c r="O29" s="93"/>
      <c r="P29" s="93"/>
      <c r="Q29" s="93">
        <v>3</v>
      </c>
      <c r="R29" s="93"/>
      <c r="S29" s="93"/>
      <c r="T29" s="93"/>
      <c r="U29" s="93">
        <v>2</v>
      </c>
      <c r="V29" s="93"/>
      <c r="W29" s="93"/>
      <c r="X29" s="93"/>
      <c r="Y29" s="93">
        <v>11</v>
      </c>
      <c r="Z29" s="93"/>
      <c r="AA29" s="93"/>
      <c r="AB29" s="93"/>
      <c r="AC29" s="93">
        <v>1</v>
      </c>
      <c r="AD29" s="93"/>
      <c r="AE29" s="93"/>
      <c r="AF29" s="93"/>
      <c r="AG29" s="93">
        <v>2</v>
      </c>
      <c r="AH29" s="93"/>
      <c r="AI29" s="93"/>
      <c r="AJ29" s="93"/>
      <c r="AK29" s="93">
        <v>3</v>
      </c>
      <c r="AL29" s="93"/>
      <c r="AM29" s="93"/>
      <c r="AN29" s="93"/>
    </row>
    <row r="30" spans="1:40" ht="24" customHeight="1" collapsed="1">
      <c r="A30" s="99" t="s">
        <v>19</v>
      </c>
      <c r="B30" s="99"/>
      <c r="C30" s="99"/>
      <c r="D30" s="99"/>
      <c r="E30" s="99"/>
      <c r="F30" s="99"/>
      <c r="G30" s="99"/>
      <c r="H30" s="98"/>
      <c r="I30" s="95">
        <v>1863</v>
      </c>
      <c r="J30" s="94"/>
      <c r="K30" s="94"/>
      <c r="L30" s="94"/>
      <c r="M30" s="94">
        <v>193</v>
      </c>
      <c r="N30" s="94"/>
      <c r="O30" s="94"/>
      <c r="P30" s="94"/>
      <c r="Q30" s="94">
        <v>212</v>
      </c>
      <c r="R30" s="94"/>
      <c r="S30" s="94"/>
      <c r="T30" s="94"/>
      <c r="U30" s="94">
        <v>376</v>
      </c>
      <c r="V30" s="94"/>
      <c r="W30" s="94"/>
      <c r="X30" s="94"/>
      <c r="Y30" s="94">
        <v>360</v>
      </c>
      <c r="Z30" s="94"/>
      <c r="AA30" s="94"/>
      <c r="AB30" s="94"/>
      <c r="AC30" s="94">
        <v>300</v>
      </c>
      <c r="AD30" s="94"/>
      <c r="AE30" s="94"/>
      <c r="AF30" s="94"/>
      <c r="AG30" s="94">
        <v>263</v>
      </c>
      <c r="AH30" s="94"/>
      <c r="AI30" s="94"/>
      <c r="AJ30" s="94"/>
      <c r="AK30" s="94">
        <v>159</v>
      </c>
      <c r="AL30" s="94"/>
      <c r="AM30" s="94"/>
      <c r="AN30" s="94"/>
    </row>
    <row r="31" spans="1:40" ht="24" customHeight="1">
      <c r="A31" s="31" t="s">
        <v>65</v>
      </c>
      <c r="B31" s="31"/>
      <c r="C31" s="31"/>
      <c r="D31" s="31"/>
      <c r="E31" s="31"/>
      <c r="F31" s="31"/>
      <c r="G31" s="31"/>
      <c r="H31" s="30"/>
      <c r="I31" s="95">
        <v>1846</v>
      </c>
      <c r="J31" s="94"/>
      <c r="K31" s="94"/>
      <c r="L31" s="94"/>
      <c r="M31" s="93">
        <v>190</v>
      </c>
      <c r="N31" s="93"/>
      <c r="O31" s="93"/>
      <c r="P31" s="93"/>
      <c r="Q31" s="93">
        <v>211</v>
      </c>
      <c r="R31" s="93"/>
      <c r="S31" s="93"/>
      <c r="T31" s="93"/>
      <c r="U31" s="93">
        <v>374</v>
      </c>
      <c r="V31" s="93"/>
      <c r="W31" s="93"/>
      <c r="X31" s="93"/>
      <c r="Y31" s="93">
        <v>356</v>
      </c>
      <c r="Z31" s="93"/>
      <c r="AA31" s="93"/>
      <c r="AB31" s="93"/>
      <c r="AC31" s="93">
        <v>299</v>
      </c>
      <c r="AD31" s="93"/>
      <c r="AE31" s="93"/>
      <c r="AF31" s="93"/>
      <c r="AG31" s="93">
        <v>261</v>
      </c>
      <c r="AH31" s="93"/>
      <c r="AI31" s="93"/>
      <c r="AJ31" s="93"/>
      <c r="AK31" s="93">
        <v>155</v>
      </c>
      <c r="AL31" s="93"/>
      <c r="AM31" s="93"/>
      <c r="AN31" s="93"/>
    </row>
    <row r="32" spans="1:40" ht="24" customHeight="1">
      <c r="A32" s="97" t="s">
        <v>64</v>
      </c>
      <c r="B32" s="97"/>
      <c r="C32" s="97"/>
      <c r="D32" s="97"/>
      <c r="E32" s="97"/>
      <c r="F32" s="97"/>
      <c r="G32" s="97"/>
      <c r="H32" s="96"/>
      <c r="I32" s="95">
        <v>159</v>
      </c>
      <c r="J32" s="94"/>
      <c r="K32" s="94"/>
      <c r="L32" s="94"/>
      <c r="M32" s="93">
        <v>18</v>
      </c>
      <c r="N32" s="93"/>
      <c r="O32" s="93"/>
      <c r="P32" s="93"/>
      <c r="Q32" s="93">
        <v>23</v>
      </c>
      <c r="R32" s="93"/>
      <c r="S32" s="93"/>
      <c r="T32" s="93"/>
      <c r="U32" s="93">
        <v>26</v>
      </c>
      <c r="V32" s="93"/>
      <c r="W32" s="93"/>
      <c r="X32" s="93"/>
      <c r="Y32" s="93">
        <v>38</v>
      </c>
      <c r="Z32" s="93"/>
      <c r="AA32" s="93"/>
      <c r="AB32" s="93"/>
      <c r="AC32" s="93">
        <v>18</v>
      </c>
      <c r="AD32" s="93"/>
      <c r="AE32" s="93"/>
      <c r="AF32" s="93"/>
      <c r="AG32" s="93">
        <v>16</v>
      </c>
      <c r="AH32" s="93"/>
      <c r="AI32" s="93"/>
      <c r="AJ32" s="93"/>
      <c r="AK32" s="93">
        <v>20</v>
      </c>
      <c r="AL32" s="93"/>
      <c r="AM32" s="93"/>
      <c r="AN32" s="93"/>
    </row>
    <row r="33" spans="1:40" ht="24" customHeight="1">
      <c r="A33" s="97" t="s">
        <v>63</v>
      </c>
      <c r="B33" s="97"/>
      <c r="C33" s="97"/>
      <c r="D33" s="97"/>
      <c r="E33" s="97"/>
      <c r="F33" s="97"/>
      <c r="G33" s="97"/>
      <c r="H33" s="96"/>
      <c r="I33" s="95">
        <v>1687</v>
      </c>
      <c r="J33" s="94"/>
      <c r="K33" s="94"/>
      <c r="L33" s="94"/>
      <c r="M33" s="93">
        <v>172</v>
      </c>
      <c r="N33" s="93"/>
      <c r="O33" s="93"/>
      <c r="P33" s="93"/>
      <c r="Q33" s="93">
        <v>188</v>
      </c>
      <c r="R33" s="93"/>
      <c r="S33" s="93"/>
      <c r="T33" s="93"/>
      <c r="U33" s="93">
        <v>348</v>
      </c>
      <c r="V33" s="93"/>
      <c r="W33" s="93"/>
      <c r="X33" s="93"/>
      <c r="Y33" s="93">
        <v>318</v>
      </c>
      <c r="Z33" s="93"/>
      <c r="AA33" s="93"/>
      <c r="AB33" s="93"/>
      <c r="AC33" s="93">
        <v>281</v>
      </c>
      <c r="AD33" s="93"/>
      <c r="AE33" s="93"/>
      <c r="AF33" s="93"/>
      <c r="AG33" s="93">
        <v>245</v>
      </c>
      <c r="AH33" s="93"/>
      <c r="AI33" s="93"/>
      <c r="AJ33" s="93"/>
      <c r="AK33" s="93">
        <v>135</v>
      </c>
      <c r="AL33" s="93"/>
      <c r="AM33" s="93"/>
      <c r="AN33" s="93"/>
    </row>
    <row r="34" spans="1:40" ht="24" customHeight="1">
      <c r="A34" s="31" t="s">
        <v>62</v>
      </c>
      <c r="B34" s="31"/>
      <c r="C34" s="31"/>
      <c r="D34" s="31"/>
      <c r="E34" s="31"/>
      <c r="F34" s="31"/>
      <c r="G34" s="31"/>
      <c r="H34" s="30"/>
      <c r="I34" s="95">
        <v>17</v>
      </c>
      <c r="J34" s="94"/>
      <c r="K34" s="94"/>
      <c r="L34" s="94"/>
      <c r="M34" s="93">
        <v>3</v>
      </c>
      <c r="N34" s="93"/>
      <c r="O34" s="93"/>
      <c r="P34" s="93"/>
      <c r="Q34" s="93">
        <v>1</v>
      </c>
      <c r="R34" s="93"/>
      <c r="S34" s="93"/>
      <c r="T34" s="93"/>
      <c r="U34" s="93">
        <v>2</v>
      </c>
      <c r="V34" s="93"/>
      <c r="W34" s="93"/>
      <c r="X34" s="93"/>
      <c r="Y34" s="93">
        <v>4</v>
      </c>
      <c r="Z34" s="93"/>
      <c r="AA34" s="93"/>
      <c r="AB34" s="93"/>
      <c r="AC34" s="93">
        <v>1</v>
      </c>
      <c r="AD34" s="93"/>
      <c r="AE34" s="93"/>
      <c r="AF34" s="93"/>
      <c r="AG34" s="93">
        <v>2</v>
      </c>
      <c r="AH34" s="93"/>
      <c r="AI34" s="93"/>
      <c r="AJ34" s="93"/>
      <c r="AK34" s="93">
        <v>4</v>
      </c>
      <c r="AL34" s="93"/>
      <c r="AM34" s="93"/>
      <c r="AN34" s="93"/>
    </row>
    <row r="35" spans="1:40" ht="24" customHeight="1">
      <c r="A35" s="99" t="s">
        <v>68</v>
      </c>
      <c r="B35" s="99"/>
      <c r="C35" s="99"/>
      <c r="D35" s="99"/>
      <c r="E35" s="99"/>
      <c r="F35" s="99"/>
      <c r="G35" s="99"/>
      <c r="H35" s="98"/>
      <c r="I35" s="95">
        <v>1866</v>
      </c>
      <c r="J35" s="94"/>
      <c r="K35" s="94"/>
      <c r="L35" s="94"/>
      <c r="M35" s="94">
        <v>209</v>
      </c>
      <c r="N35" s="94"/>
      <c r="O35" s="94"/>
      <c r="P35" s="94"/>
      <c r="Q35" s="94">
        <v>203</v>
      </c>
      <c r="R35" s="94"/>
      <c r="S35" s="94"/>
      <c r="T35" s="94"/>
      <c r="U35" s="94">
        <v>388</v>
      </c>
      <c r="V35" s="94"/>
      <c r="W35" s="94"/>
      <c r="X35" s="94"/>
      <c r="Y35" s="94">
        <v>341</v>
      </c>
      <c r="Z35" s="94"/>
      <c r="AA35" s="94"/>
      <c r="AB35" s="94"/>
      <c r="AC35" s="94">
        <v>294</v>
      </c>
      <c r="AD35" s="94"/>
      <c r="AE35" s="94"/>
      <c r="AF35" s="94"/>
      <c r="AG35" s="94">
        <v>257</v>
      </c>
      <c r="AH35" s="94"/>
      <c r="AI35" s="94"/>
      <c r="AJ35" s="94"/>
      <c r="AK35" s="94">
        <v>174</v>
      </c>
      <c r="AL35" s="94"/>
      <c r="AM35" s="94"/>
      <c r="AN35" s="94"/>
    </row>
    <row r="36" spans="1:40" ht="24" customHeight="1">
      <c r="A36" s="31" t="s">
        <v>65</v>
      </c>
      <c r="B36" s="31"/>
      <c r="C36" s="31"/>
      <c r="D36" s="31"/>
      <c r="E36" s="31"/>
      <c r="F36" s="31"/>
      <c r="G36" s="31"/>
      <c r="H36" s="30"/>
      <c r="I36" s="95">
        <v>1846</v>
      </c>
      <c r="J36" s="94"/>
      <c r="K36" s="94"/>
      <c r="L36" s="94"/>
      <c r="M36" s="93">
        <v>204</v>
      </c>
      <c r="N36" s="93"/>
      <c r="O36" s="93"/>
      <c r="P36" s="93"/>
      <c r="Q36" s="93">
        <v>202</v>
      </c>
      <c r="R36" s="93"/>
      <c r="S36" s="93"/>
      <c r="T36" s="93"/>
      <c r="U36" s="93">
        <v>385</v>
      </c>
      <c r="V36" s="93"/>
      <c r="W36" s="93"/>
      <c r="X36" s="93"/>
      <c r="Y36" s="93">
        <v>338</v>
      </c>
      <c r="Z36" s="93"/>
      <c r="AA36" s="93"/>
      <c r="AB36" s="93"/>
      <c r="AC36" s="93">
        <v>292</v>
      </c>
      <c r="AD36" s="93"/>
      <c r="AE36" s="93"/>
      <c r="AF36" s="93"/>
      <c r="AG36" s="93">
        <v>254</v>
      </c>
      <c r="AH36" s="93"/>
      <c r="AI36" s="93"/>
      <c r="AJ36" s="93"/>
      <c r="AK36" s="93">
        <v>171</v>
      </c>
      <c r="AL36" s="93"/>
      <c r="AM36" s="93"/>
      <c r="AN36" s="93"/>
    </row>
    <row r="37" spans="1:40" ht="24" customHeight="1">
      <c r="A37" s="97" t="s">
        <v>64</v>
      </c>
      <c r="B37" s="97"/>
      <c r="C37" s="97"/>
      <c r="D37" s="97"/>
      <c r="E37" s="97"/>
      <c r="F37" s="97"/>
      <c r="G37" s="97"/>
      <c r="H37" s="96"/>
      <c r="I37" s="95">
        <v>162</v>
      </c>
      <c r="J37" s="94"/>
      <c r="K37" s="94"/>
      <c r="L37" s="94"/>
      <c r="M37" s="93">
        <v>25</v>
      </c>
      <c r="N37" s="93"/>
      <c r="O37" s="93"/>
      <c r="P37" s="93"/>
      <c r="Q37" s="93">
        <v>19</v>
      </c>
      <c r="R37" s="93"/>
      <c r="S37" s="93"/>
      <c r="T37" s="93"/>
      <c r="U37" s="93">
        <v>28</v>
      </c>
      <c r="V37" s="93"/>
      <c r="W37" s="93"/>
      <c r="X37" s="93"/>
      <c r="Y37" s="93">
        <v>38</v>
      </c>
      <c r="Z37" s="93"/>
      <c r="AA37" s="93"/>
      <c r="AB37" s="93"/>
      <c r="AC37" s="93">
        <v>20</v>
      </c>
      <c r="AD37" s="93"/>
      <c r="AE37" s="93"/>
      <c r="AF37" s="93"/>
      <c r="AG37" s="93">
        <v>17</v>
      </c>
      <c r="AH37" s="93"/>
      <c r="AI37" s="93"/>
      <c r="AJ37" s="93"/>
      <c r="AK37" s="93">
        <v>15</v>
      </c>
      <c r="AL37" s="93"/>
      <c r="AM37" s="93"/>
      <c r="AN37" s="93"/>
    </row>
    <row r="38" spans="1:40" ht="24" customHeight="1">
      <c r="A38" s="97" t="s">
        <v>63</v>
      </c>
      <c r="B38" s="97"/>
      <c r="C38" s="97"/>
      <c r="D38" s="97"/>
      <c r="E38" s="97"/>
      <c r="F38" s="97"/>
      <c r="G38" s="97"/>
      <c r="H38" s="96"/>
      <c r="I38" s="95">
        <v>1684</v>
      </c>
      <c r="J38" s="94"/>
      <c r="K38" s="94"/>
      <c r="L38" s="94"/>
      <c r="M38" s="93">
        <v>179</v>
      </c>
      <c r="N38" s="93"/>
      <c r="O38" s="93"/>
      <c r="P38" s="93"/>
      <c r="Q38" s="93">
        <v>183</v>
      </c>
      <c r="R38" s="93"/>
      <c r="S38" s="93"/>
      <c r="T38" s="93"/>
      <c r="U38" s="93">
        <v>357</v>
      </c>
      <c r="V38" s="93"/>
      <c r="W38" s="93"/>
      <c r="X38" s="93"/>
      <c r="Y38" s="93">
        <v>300</v>
      </c>
      <c r="Z38" s="93"/>
      <c r="AA38" s="93"/>
      <c r="AB38" s="93"/>
      <c r="AC38" s="93">
        <v>272</v>
      </c>
      <c r="AD38" s="93"/>
      <c r="AE38" s="93"/>
      <c r="AF38" s="93"/>
      <c r="AG38" s="93">
        <v>237</v>
      </c>
      <c r="AH38" s="93"/>
      <c r="AI38" s="93"/>
      <c r="AJ38" s="93"/>
      <c r="AK38" s="93">
        <v>156</v>
      </c>
      <c r="AL38" s="93"/>
      <c r="AM38" s="93"/>
      <c r="AN38" s="93"/>
    </row>
    <row r="39" spans="1:40" ht="24" customHeight="1">
      <c r="A39" s="31" t="s">
        <v>62</v>
      </c>
      <c r="B39" s="31"/>
      <c r="C39" s="31"/>
      <c r="D39" s="31"/>
      <c r="E39" s="31"/>
      <c r="F39" s="31"/>
      <c r="G39" s="31"/>
      <c r="H39" s="30"/>
      <c r="I39" s="95">
        <v>20</v>
      </c>
      <c r="J39" s="94"/>
      <c r="K39" s="94"/>
      <c r="L39" s="94"/>
      <c r="M39" s="93">
        <v>5</v>
      </c>
      <c r="N39" s="93"/>
      <c r="O39" s="93"/>
      <c r="P39" s="93"/>
      <c r="Q39" s="93">
        <v>1</v>
      </c>
      <c r="R39" s="93"/>
      <c r="S39" s="93"/>
      <c r="T39" s="93"/>
      <c r="U39" s="93">
        <v>3</v>
      </c>
      <c r="V39" s="93"/>
      <c r="W39" s="93"/>
      <c r="X39" s="93"/>
      <c r="Y39" s="93">
        <v>3</v>
      </c>
      <c r="Z39" s="93"/>
      <c r="AA39" s="93"/>
      <c r="AB39" s="93"/>
      <c r="AC39" s="93">
        <v>2</v>
      </c>
      <c r="AD39" s="93"/>
      <c r="AE39" s="93"/>
      <c r="AF39" s="93"/>
      <c r="AG39" s="93">
        <v>3</v>
      </c>
      <c r="AH39" s="93"/>
      <c r="AI39" s="93"/>
      <c r="AJ39" s="93"/>
      <c r="AK39" s="93">
        <v>3</v>
      </c>
      <c r="AL39" s="93"/>
      <c r="AM39" s="93"/>
      <c r="AN39" s="93"/>
    </row>
    <row r="40" spans="1:40" ht="24" customHeight="1">
      <c r="A40" s="99" t="s">
        <v>67</v>
      </c>
      <c r="B40" s="99"/>
      <c r="C40" s="99"/>
      <c r="D40" s="99"/>
      <c r="E40" s="99"/>
      <c r="F40" s="99"/>
      <c r="G40" s="99"/>
      <c r="H40" s="98"/>
      <c r="I40" s="95">
        <v>1822</v>
      </c>
      <c r="J40" s="94"/>
      <c r="K40" s="94"/>
      <c r="L40" s="94"/>
      <c r="M40" s="94">
        <v>218</v>
      </c>
      <c r="N40" s="94"/>
      <c r="O40" s="94"/>
      <c r="P40" s="94"/>
      <c r="Q40" s="94">
        <v>205</v>
      </c>
      <c r="R40" s="94"/>
      <c r="S40" s="94"/>
      <c r="T40" s="94"/>
      <c r="U40" s="94">
        <v>363</v>
      </c>
      <c r="V40" s="94"/>
      <c r="W40" s="94"/>
      <c r="X40" s="94"/>
      <c r="Y40" s="94">
        <v>324</v>
      </c>
      <c r="Z40" s="94"/>
      <c r="AA40" s="94"/>
      <c r="AB40" s="94"/>
      <c r="AC40" s="94">
        <v>285</v>
      </c>
      <c r="AD40" s="94"/>
      <c r="AE40" s="94"/>
      <c r="AF40" s="94"/>
      <c r="AG40" s="94">
        <v>255</v>
      </c>
      <c r="AH40" s="94"/>
      <c r="AI40" s="94"/>
      <c r="AJ40" s="94"/>
      <c r="AK40" s="94">
        <v>172</v>
      </c>
      <c r="AL40" s="94"/>
      <c r="AM40" s="94"/>
      <c r="AN40" s="94"/>
    </row>
    <row r="41" spans="1:40" ht="24" customHeight="1">
      <c r="A41" s="31" t="s">
        <v>65</v>
      </c>
      <c r="B41" s="31"/>
      <c r="C41" s="31"/>
      <c r="D41" s="31"/>
      <c r="E41" s="31"/>
      <c r="F41" s="31"/>
      <c r="G41" s="31"/>
      <c r="H41" s="30"/>
      <c r="I41" s="95">
        <v>1803</v>
      </c>
      <c r="J41" s="94"/>
      <c r="K41" s="94"/>
      <c r="L41" s="94"/>
      <c r="M41" s="93">
        <v>216</v>
      </c>
      <c r="N41" s="93"/>
      <c r="O41" s="93"/>
      <c r="P41" s="93"/>
      <c r="Q41" s="93">
        <v>201</v>
      </c>
      <c r="R41" s="93"/>
      <c r="S41" s="93"/>
      <c r="T41" s="93"/>
      <c r="U41" s="93">
        <v>361</v>
      </c>
      <c r="V41" s="93"/>
      <c r="W41" s="93"/>
      <c r="X41" s="93"/>
      <c r="Y41" s="93">
        <v>318</v>
      </c>
      <c r="Z41" s="93"/>
      <c r="AA41" s="93"/>
      <c r="AB41" s="93"/>
      <c r="AC41" s="93">
        <v>283</v>
      </c>
      <c r="AD41" s="93"/>
      <c r="AE41" s="93"/>
      <c r="AF41" s="93"/>
      <c r="AG41" s="93">
        <v>254</v>
      </c>
      <c r="AH41" s="93"/>
      <c r="AI41" s="93"/>
      <c r="AJ41" s="93"/>
      <c r="AK41" s="93">
        <v>170</v>
      </c>
      <c r="AL41" s="93"/>
      <c r="AM41" s="93"/>
      <c r="AN41" s="93"/>
    </row>
    <row r="42" spans="1:40" ht="24" customHeight="1">
      <c r="A42" s="97" t="s">
        <v>64</v>
      </c>
      <c r="B42" s="97"/>
      <c r="C42" s="97"/>
      <c r="D42" s="97"/>
      <c r="E42" s="97"/>
      <c r="F42" s="97"/>
      <c r="G42" s="97"/>
      <c r="H42" s="96"/>
      <c r="I42" s="95">
        <v>156</v>
      </c>
      <c r="J42" s="94"/>
      <c r="K42" s="94"/>
      <c r="L42" s="94"/>
      <c r="M42" s="93">
        <v>31</v>
      </c>
      <c r="N42" s="93"/>
      <c r="O42" s="93"/>
      <c r="P42" s="93"/>
      <c r="Q42" s="93">
        <v>18</v>
      </c>
      <c r="R42" s="93"/>
      <c r="S42" s="93"/>
      <c r="T42" s="93"/>
      <c r="U42" s="93">
        <v>24</v>
      </c>
      <c r="V42" s="93"/>
      <c r="W42" s="93"/>
      <c r="X42" s="93"/>
      <c r="Y42" s="93">
        <v>25</v>
      </c>
      <c r="Z42" s="93"/>
      <c r="AA42" s="93"/>
      <c r="AB42" s="93"/>
      <c r="AC42" s="93">
        <v>25</v>
      </c>
      <c r="AD42" s="93"/>
      <c r="AE42" s="93"/>
      <c r="AF42" s="93"/>
      <c r="AG42" s="93">
        <v>18</v>
      </c>
      <c r="AH42" s="93"/>
      <c r="AI42" s="93"/>
      <c r="AJ42" s="93"/>
      <c r="AK42" s="93">
        <v>15</v>
      </c>
      <c r="AL42" s="93"/>
      <c r="AM42" s="93"/>
      <c r="AN42" s="93"/>
    </row>
    <row r="43" spans="1:40" ht="24" customHeight="1">
      <c r="A43" s="97" t="s">
        <v>63</v>
      </c>
      <c r="B43" s="97"/>
      <c r="C43" s="97"/>
      <c r="D43" s="97"/>
      <c r="E43" s="97"/>
      <c r="F43" s="97"/>
      <c r="G43" s="97"/>
      <c r="H43" s="96"/>
      <c r="I43" s="95">
        <v>1647</v>
      </c>
      <c r="J43" s="94"/>
      <c r="K43" s="94"/>
      <c r="L43" s="94"/>
      <c r="M43" s="93">
        <v>185</v>
      </c>
      <c r="N43" s="93"/>
      <c r="O43" s="93"/>
      <c r="P43" s="93"/>
      <c r="Q43" s="93">
        <v>183</v>
      </c>
      <c r="R43" s="93"/>
      <c r="S43" s="93"/>
      <c r="T43" s="93"/>
      <c r="U43" s="93">
        <v>337</v>
      </c>
      <c r="V43" s="93"/>
      <c r="W43" s="93"/>
      <c r="X43" s="93"/>
      <c r="Y43" s="93">
        <v>293</v>
      </c>
      <c r="Z43" s="93"/>
      <c r="AA43" s="93"/>
      <c r="AB43" s="93"/>
      <c r="AC43" s="93">
        <v>258</v>
      </c>
      <c r="AD43" s="93"/>
      <c r="AE43" s="93"/>
      <c r="AF43" s="93"/>
      <c r="AG43" s="93">
        <v>236</v>
      </c>
      <c r="AH43" s="93"/>
      <c r="AI43" s="93"/>
      <c r="AJ43" s="93"/>
      <c r="AK43" s="93">
        <v>155</v>
      </c>
      <c r="AL43" s="93"/>
      <c r="AM43" s="93"/>
      <c r="AN43" s="93"/>
    </row>
    <row r="44" spans="1:40" ht="24" customHeight="1">
      <c r="A44" s="31" t="s">
        <v>62</v>
      </c>
      <c r="B44" s="31"/>
      <c r="C44" s="31"/>
      <c r="D44" s="31"/>
      <c r="E44" s="31"/>
      <c r="F44" s="31"/>
      <c r="G44" s="31"/>
      <c r="H44" s="30"/>
      <c r="I44" s="95">
        <v>19</v>
      </c>
      <c r="J44" s="94"/>
      <c r="K44" s="94"/>
      <c r="L44" s="94"/>
      <c r="M44" s="93">
        <v>2</v>
      </c>
      <c r="N44" s="93"/>
      <c r="O44" s="93"/>
      <c r="P44" s="93"/>
      <c r="Q44" s="93">
        <v>4</v>
      </c>
      <c r="R44" s="93"/>
      <c r="S44" s="93"/>
      <c r="T44" s="93"/>
      <c r="U44" s="93">
        <v>2</v>
      </c>
      <c r="V44" s="93"/>
      <c r="W44" s="93"/>
      <c r="X44" s="93"/>
      <c r="Y44" s="93">
        <v>6</v>
      </c>
      <c r="Z44" s="93"/>
      <c r="AA44" s="93"/>
      <c r="AB44" s="93"/>
      <c r="AC44" s="93">
        <v>2</v>
      </c>
      <c r="AD44" s="93"/>
      <c r="AE44" s="93"/>
      <c r="AF44" s="93"/>
      <c r="AG44" s="93">
        <v>1</v>
      </c>
      <c r="AH44" s="93"/>
      <c r="AI44" s="93"/>
      <c r="AJ44" s="93"/>
      <c r="AK44" s="93">
        <v>2</v>
      </c>
      <c r="AL44" s="93"/>
      <c r="AM44" s="93"/>
      <c r="AN44" s="93"/>
    </row>
    <row r="45" spans="1:40" ht="9.75" customHeight="1">
      <c r="A45" s="31"/>
      <c r="B45" s="31"/>
      <c r="C45" s="31"/>
      <c r="D45" s="31"/>
      <c r="E45" s="31"/>
      <c r="F45" s="31"/>
      <c r="G45" s="31"/>
      <c r="H45" s="30"/>
      <c r="I45" s="95"/>
      <c r="J45" s="94"/>
      <c r="K45" s="94"/>
      <c r="L45" s="94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</row>
    <row r="46" spans="1:40" ht="24" customHeight="1">
      <c r="A46" s="99" t="s">
        <v>66</v>
      </c>
      <c r="B46" s="99"/>
      <c r="C46" s="99"/>
      <c r="D46" s="99"/>
      <c r="E46" s="99"/>
      <c r="F46" s="99"/>
      <c r="G46" s="99"/>
      <c r="H46" s="98"/>
      <c r="I46" s="95">
        <v>1783</v>
      </c>
      <c r="J46" s="94"/>
      <c r="K46" s="94"/>
      <c r="L46" s="94"/>
      <c r="M46" s="94">
        <v>242</v>
      </c>
      <c r="N46" s="94"/>
      <c r="O46" s="94"/>
      <c r="P46" s="94"/>
      <c r="Q46" s="94">
        <v>183</v>
      </c>
      <c r="R46" s="94"/>
      <c r="S46" s="94"/>
      <c r="T46" s="94"/>
      <c r="U46" s="94">
        <v>352</v>
      </c>
      <c r="V46" s="94"/>
      <c r="W46" s="94"/>
      <c r="X46" s="94"/>
      <c r="Y46" s="94">
        <v>320</v>
      </c>
      <c r="Z46" s="94"/>
      <c r="AA46" s="94"/>
      <c r="AB46" s="94"/>
      <c r="AC46" s="94">
        <v>262</v>
      </c>
      <c r="AD46" s="94"/>
      <c r="AE46" s="94"/>
      <c r="AF46" s="94"/>
      <c r="AG46" s="94">
        <v>252</v>
      </c>
      <c r="AH46" s="94"/>
      <c r="AI46" s="94"/>
      <c r="AJ46" s="94"/>
      <c r="AK46" s="94">
        <v>172</v>
      </c>
      <c r="AL46" s="94"/>
      <c r="AM46" s="94"/>
      <c r="AN46" s="94"/>
    </row>
    <row r="47" spans="1:40" ht="24" customHeight="1">
      <c r="A47" s="31" t="s">
        <v>65</v>
      </c>
      <c r="B47" s="31"/>
      <c r="C47" s="31"/>
      <c r="D47" s="31"/>
      <c r="E47" s="31"/>
      <c r="F47" s="31"/>
      <c r="G47" s="31"/>
      <c r="H47" s="30"/>
      <c r="I47" s="95">
        <v>1758</v>
      </c>
      <c r="J47" s="94"/>
      <c r="K47" s="94"/>
      <c r="L47" s="94"/>
      <c r="M47" s="93">
        <v>236</v>
      </c>
      <c r="N47" s="93"/>
      <c r="O47" s="93"/>
      <c r="P47" s="93"/>
      <c r="Q47" s="93">
        <v>182</v>
      </c>
      <c r="R47" s="93"/>
      <c r="S47" s="93"/>
      <c r="T47" s="93"/>
      <c r="U47" s="93">
        <v>349</v>
      </c>
      <c r="V47" s="93"/>
      <c r="W47" s="93"/>
      <c r="X47" s="93"/>
      <c r="Y47" s="93">
        <v>313</v>
      </c>
      <c r="Z47" s="93"/>
      <c r="AA47" s="93"/>
      <c r="AB47" s="93"/>
      <c r="AC47" s="93">
        <v>260</v>
      </c>
      <c r="AD47" s="93"/>
      <c r="AE47" s="93"/>
      <c r="AF47" s="93"/>
      <c r="AG47" s="93">
        <v>247</v>
      </c>
      <c r="AH47" s="93"/>
      <c r="AI47" s="93"/>
      <c r="AJ47" s="93"/>
      <c r="AK47" s="93">
        <v>171</v>
      </c>
      <c r="AL47" s="93"/>
      <c r="AM47" s="93"/>
      <c r="AN47" s="93"/>
    </row>
    <row r="48" spans="1:40" ht="24" customHeight="1">
      <c r="A48" s="97" t="s">
        <v>64</v>
      </c>
      <c r="B48" s="97"/>
      <c r="C48" s="97"/>
      <c r="D48" s="97"/>
      <c r="E48" s="97"/>
      <c r="F48" s="97"/>
      <c r="G48" s="97"/>
      <c r="H48" s="96"/>
      <c r="I48" s="95">
        <v>148</v>
      </c>
      <c r="J48" s="94"/>
      <c r="K48" s="94"/>
      <c r="L48" s="94"/>
      <c r="M48" s="93">
        <v>27</v>
      </c>
      <c r="N48" s="93"/>
      <c r="O48" s="93"/>
      <c r="P48" s="93"/>
      <c r="Q48" s="93">
        <v>18</v>
      </c>
      <c r="R48" s="93"/>
      <c r="S48" s="93"/>
      <c r="T48" s="93"/>
      <c r="U48" s="93">
        <v>22</v>
      </c>
      <c r="V48" s="93"/>
      <c r="W48" s="93"/>
      <c r="X48" s="93"/>
      <c r="Y48" s="93">
        <v>31</v>
      </c>
      <c r="Z48" s="93"/>
      <c r="AA48" s="93"/>
      <c r="AB48" s="93"/>
      <c r="AC48" s="93">
        <v>22</v>
      </c>
      <c r="AD48" s="93"/>
      <c r="AE48" s="93"/>
      <c r="AF48" s="93"/>
      <c r="AG48" s="93">
        <v>14</v>
      </c>
      <c r="AH48" s="93"/>
      <c r="AI48" s="93"/>
      <c r="AJ48" s="93"/>
      <c r="AK48" s="93">
        <v>14</v>
      </c>
      <c r="AL48" s="93"/>
      <c r="AM48" s="93"/>
      <c r="AN48" s="93"/>
    </row>
    <row r="49" spans="1:40" ht="24" customHeight="1">
      <c r="A49" s="97" t="s">
        <v>63</v>
      </c>
      <c r="B49" s="97"/>
      <c r="C49" s="97"/>
      <c r="D49" s="97"/>
      <c r="E49" s="97"/>
      <c r="F49" s="97"/>
      <c r="G49" s="97"/>
      <c r="H49" s="96"/>
      <c r="I49" s="95">
        <v>1610</v>
      </c>
      <c r="J49" s="94"/>
      <c r="K49" s="94"/>
      <c r="L49" s="94"/>
      <c r="M49" s="93">
        <v>209</v>
      </c>
      <c r="N49" s="93"/>
      <c r="O49" s="93"/>
      <c r="P49" s="93"/>
      <c r="Q49" s="93">
        <v>164</v>
      </c>
      <c r="R49" s="93"/>
      <c r="S49" s="93"/>
      <c r="T49" s="93"/>
      <c r="U49" s="93">
        <v>327</v>
      </c>
      <c r="V49" s="93"/>
      <c r="W49" s="93"/>
      <c r="X49" s="93"/>
      <c r="Y49" s="93">
        <v>282</v>
      </c>
      <c r="Z49" s="93"/>
      <c r="AA49" s="93"/>
      <c r="AB49" s="93"/>
      <c r="AC49" s="93">
        <v>238</v>
      </c>
      <c r="AD49" s="93"/>
      <c r="AE49" s="93"/>
      <c r="AF49" s="93"/>
      <c r="AG49" s="93">
        <v>233</v>
      </c>
      <c r="AH49" s="93"/>
      <c r="AI49" s="93"/>
      <c r="AJ49" s="93"/>
      <c r="AK49" s="93">
        <v>157</v>
      </c>
      <c r="AL49" s="93"/>
      <c r="AM49" s="93"/>
      <c r="AN49" s="93"/>
    </row>
    <row r="50" spans="1:40" ht="24" customHeight="1">
      <c r="A50" s="31" t="s">
        <v>62</v>
      </c>
      <c r="B50" s="31"/>
      <c r="C50" s="31"/>
      <c r="D50" s="31"/>
      <c r="E50" s="31"/>
      <c r="F50" s="31"/>
      <c r="G50" s="31"/>
      <c r="H50" s="30"/>
      <c r="I50" s="95">
        <v>25</v>
      </c>
      <c r="J50" s="94"/>
      <c r="K50" s="94"/>
      <c r="L50" s="94"/>
      <c r="M50" s="93">
        <v>6</v>
      </c>
      <c r="N50" s="93"/>
      <c r="O50" s="93"/>
      <c r="P50" s="93"/>
      <c r="Q50" s="93">
        <v>1</v>
      </c>
      <c r="R50" s="93"/>
      <c r="S50" s="93"/>
      <c r="T50" s="93"/>
      <c r="U50" s="93">
        <v>3</v>
      </c>
      <c r="V50" s="93"/>
      <c r="W50" s="93"/>
      <c r="X50" s="93"/>
      <c r="Y50" s="93">
        <v>7</v>
      </c>
      <c r="Z50" s="93"/>
      <c r="AA50" s="93"/>
      <c r="AB50" s="93"/>
      <c r="AC50" s="93">
        <v>2</v>
      </c>
      <c r="AD50" s="93"/>
      <c r="AE50" s="93"/>
      <c r="AF50" s="93"/>
      <c r="AG50" s="93">
        <v>5</v>
      </c>
      <c r="AH50" s="93"/>
      <c r="AI50" s="93"/>
      <c r="AJ50" s="93"/>
      <c r="AK50" s="93">
        <v>1</v>
      </c>
      <c r="AL50" s="93"/>
      <c r="AM50" s="93"/>
      <c r="AN50" s="93"/>
    </row>
    <row r="51" spans="1:40" ht="9.75" customHeight="1" thickBot="1">
      <c r="A51" s="9"/>
      <c r="B51" s="9"/>
      <c r="C51" s="9"/>
      <c r="D51" s="9"/>
      <c r="E51" s="9"/>
      <c r="F51" s="9"/>
      <c r="G51" s="9"/>
      <c r="H51" s="8"/>
      <c r="I51" s="92"/>
      <c r="J51" s="91"/>
      <c r="K51" s="91"/>
      <c r="L51" s="91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</row>
    <row r="52" spans="1:40" ht="19.5" customHeight="1">
      <c r="A52" s="89" t="s">
        <v>61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</row>
    <row r="53" spans="1:40" ht="19.5" customHeight="1"/>
    <row r="54" spans="1:40" ht="19.5" customHeight="1"/>
    <row r="55" spans="1:40" ht="19.5" customHeight="1"/>
    <row r="56" spans="1:40" ht="19.5" customHeight="1"/>
    <row r="57" spans="1:40" ht="19.5" customHeight="1"/>
    <row r="58" spans="1:40" ht="19.5" customHeight="1"/>
    <row r="59" spans="1:40" ht="19.5" customHeight="1"/>
    <row r="60" spans="1:40" ht="18" customHeight="1"/>
    <row r="61" spans="1:40" ht="18" customHeight="1"/>
    <row r="62" spans="1:40" ht="18" customHeight="1"/>
  </sheetData>
  <mergeCells count="433">
    <mergeCell ref="AK43:AN43"/>
    <mergeCell ref="AC44:AF44"/>
    <mergeCell ref="AG44:AJ44"/>
    <mergeCell ref="AK44:AN44"/>
    <mergeCell ref="A44:H44"/>
    <mergeCell ref="I44:L44"/>
    <mergeCell ref="M44:P44"/>
    <mergeCell ref="Q44:T44"/>
    <mergeCell ref="U44:X44"/>
    <mergeCell ref="Y44:AB44"/>
    <mergeCell ref="AG42:AJ42"/>
    <mergeCell ref="AK42:AN42"/>
    <mergeCell ref="A43:H43"/>
    <mergeCell ref="I43:L43"/>
    <mergeCell ref="M43:P43"/>
    <mergeCell ref="Q43:T43"/>
    <mergeCell ref="U43:X43"/>
    <mergeCell ref="Y43:AB43"/>
    <mergeCell ref="AC43:AF43"/>
    <mergeCell ref="AG43:AJ43"/>
    <mergeCell ref="Y40:AB40"/>
    <mergeCell ref="AG41:AJ41"/>
    <mergeCell ref="AK41:AN41"/>
    <mergeCell ref="A42:H42"/>
    <mergeCell ref="I42:L42"/>
    <mergeCell ref="M42:P42"/>
    <mergeCell ref="Q42:T42"/>
    <mergeCell ref="U42:X42"/>
    <mergeCell ref="Y42:AB42"/>
    <mergeCell ref="AC42:AF42"/>
    <mergeCell ref="M41:P41"/>
    <mergeCell ref="Q41:T41"/>
    <mergeCell ref="U41:X41"/>
    <mergeCell ref="Y41:AB41"/>
    <mergeCell ref="AC41:AF41"/>
    <mergeCell ref="A40:H40"/>
    <mergeCell ref="I40:L40"/>
    <mergeCell ref="M40:P40"/>
    <mergeCell ref="Q40:T40"/>
    <mergeCell ref="U40:X40"/>
    <mergeCell ref="AC45:AF45"/>
    <mergeCell ref="AG45:AJ45"/>
    <mergeCell ref="AK45:AN45"/>
    <mergeCell ref="A45:H45"/>
    <mergeCell ref="I45:L45"/>
    <mergeCell ref="AC40:AF40"/>
    <mergeCell ref="AG40:AJ40"/>
    <mergeCell ref="AK40:AN40"/>
    <mergeCell ref="A41:H41"/>
    <mergeCell ref="I41:L41"/>
    <mergeCell ref="AC51:AF51"/>
    <mergeCell ref="AG51:AJ51"/>
    <mergeCell ref="AK51:AN51"/>
    <mergeCell ref="A51:H51"/>
    <mergeCell ref="I51:L51"/>
    <mergeCell ref="M51:P51"/>
    <mergeCell ref="Q51:T51"/>
    <mergeCell ref="U51:X51"/>
    <mergeCell ref="Y51:AB51"/>
    <mergeCell ref="A52:AN52"/>
    <mergeCell ref="AC39:AF39"/>
    <mergeCell ref="AG39:AJ39"/>
    <mergeCell ref="AK39:AN39"/>
    <mergeCell ref="A39:H39"/>
    <mergeCell ref="I39:L39"/>
    <mergeCell ref="M39:P39"/>
    <mergeCell ref="Q39:T39"/>
    <mergeCell ref="U39:X39"/>
    <mergeCell ref="Y39:AB39"/>
    <mergeCell ref="AK37:AN37"/>
    <mergeCell ref="U38:X38"/>
    <mergeCell ref="Y38:AB38"/>
    <mergeCell ref="AC38:AF38"/>
    <mergeCell ref="AG38:AJ38"/>
    <mergeCell ref="AK38:AN38"/>
    <mergeCell ref="A37:H37"/>
    <mergeCell ref="I37:L37"/>
    <mergeCell ref="M37:P37"/>
    <mergeCell ref="Q37:T37"/>
    <mergeCell ref="U37:X37"/>
    <mergeCell ref="Y37:AB37"/>
    <mergeCell ref="Y24:AB24"/>
    <mergeCell ref="AC24:AF24"/>
    <mergeCell ref="AG24:AJ24"/>
    <mergeCell ref="AC21:AF21"/>
    <mergeCell ref="AG21:AJ21"/>
    <mergeCell ref="AC26:AF26"/>
    <mergeCell ref="AG26:AJ26"/>
    <mergeCell ref="AC28:AF28"/>
    <mergeCell ref="AG28:AJ28"/>
    <mergeCell ref="AG30:AJ30"/>
    <mergeCell ref="AC33:AF33"/>
    <mergeCell ref="AG33:AJ33"/>
    <mergeCell ref="AC25:AF25"/>
    <mergeCell ref="AG25:AJ25"/>
    <mergeCell ref="AK28:AN28"/>
    <mergeCell ref="AG27:AJ27"/>
    <mergeCell ref="Q30:T30"/>
    <mergeCell ref="U30:X30"/>
    <mergeCell ref="Y30:AB30"/>
    <mergeCell ref="AK31:AN31"/>
    <mergeCell ref="AC31:AF31"/>
    <mergeCell ref="AG31:AJ31"/>
    <mergeCell ref="AC29:AF29"/>
    <mergeCell ref="AG29:AJ29"/>
    <mergeCell ref="A30:H30"/>
    <mergeCell ref="I30:L30"/>
    <mergeCell ref="M30:P30"/>
    <mergeCell ref="Y31:AB31"/>
    <mergeCell ref="I32:L32"/>
    <mergeCell ref="M32:P32"/>
    <mergeCell ref="Q32:T32"/>
    <mergeCell ref="U32:X32"/>
    <mergeCell ref="Y32:AB32"/>
    <mergeCell ref="A31:H31"/>
    <mergeCell ref="A29:H29"/>
    <mergeCell ref="I29:L29"/>
    <mergeCell ref="M29:P29"/>
    <mergeCell ref="Q29:T29"/>
    <mergeCell ref="U29:X29"/>
    <mergeCell ref="Y29:AB29"/>
    <mergeCell ref="AK25:AN25"/>
    <mergeCell ref="AK27:AN27"/>
    <mergeCell ref="AC27:AF27"/>
    <mergeCell ref="AK33:AN33"/>
    <mergeCell ref="AC32:AF32"/>
    <mergeCell ref="AG32:AJ32"/>
    <mergeCell ref="AK32:AN32"/>
    <mergeCell ref="AK30:AN30"/>
    <mergeCell ref="AK29:AN29"/>
    <mergeCell ref="AC30:AF30"/>
    <mergeCell ref="AK26:AN26"/>
    <mergeCell ref="A27:H27"/>
    <mergeCell ref="I27:L27"/>
    <mergeCell ref="M27:P27"/>
    <mergeCell ref="Q27:T27"/>
    <mergeCell ref="U27:X27"/>
    <mergeCell ref="U26:X26"/>
    <mergeCell ref="Y26:AB26"/>
    <mergeCell ref="A28:H28"/>
    <mergeCell ref="I28:L28"/>
    <mergeCell ref="M28:P28"/>
    <mergeCell ref="Q28:T28"/>
    <mergeCell ref="Y27:AB27"/>
    <mergeCell ref="A26:H26"/>
    <mergeCell ref="I26:L26"/>
    <mergeCell ref="M26:P26"/>
    <mergeCell ref="Y28:AB28"/>
    <mergeCell ref="Y22:AB22"/>
    <mergeCell ref="A33:H33"/>
    <mergeCell ref="I33:L33"/>
    <mergeCell ref="M33:P33"/>
    <mergeCell ref="Q33:T33"/>
    <mergeCell ref="U33:X33"/>
    <mergeCell ref="Y33:AB33"/>
    <mergeCell ref="A32:H32"/>
    <mergeCell ref="A25:H25"/>
    <mergeCell ref="I25:L25"/>
    <mergeCell ref="Q22:T22"/>
    <mergeCell ref="A24:H24"/>
    <mergeCell ref="I24:L24"/>
    <mergeCell ref="M24:P24"/>
    <mergeCell ref="Q24:T24"/>
    <mergeCell ref="U24:X24"/>
    <mergeCell ref="U22:X22"/>
    <mergeCell ref="A35:H35"/>
    <mergeCell ref="AK24:AN24"/>
    <mergeCell ref="AG23:AJ23"/>
    <mergeCell ref="AK23:AN23"/>
    <mergeCell ref="AC23:AF23"/>
    <mergeCell ref="Y23:AB23"/>
    <mergeCell ref="M25:P25"/>
    <mergeCell ref="Q25:T25"/>
    <mergeCell ref="U25:X25"/>
    <mergeCell ref="Y25:AB25"/>
    <mergeCell ref="I36:L36"/>
    <mergeCell ref="M36:P36"/>
    <mergeCell ref="Q36:T36"/>
    <mergeCell ref="U36:X36"/>
    <mergeCell ref="Y36:AB36"/>
    <mergeCell ref="AC36:AF36"/>
    <mergeCell ref="Q45:T45"/>
    <mergeCell ref="U45:X45"/>
    <mergeCell ref="Y45:AB45"/>
    <mergeCell ref="AC35:AF35"/>
    <mergeCell ref="AG35:AJ35"/>
    <mergeCell ref="AK35:AN35"/>
    <mergeCell ref="AG36:AJ36"/>
    <mergeCell ref="AK36:AN36"/>
    <mergeCell ref="AC37:AF37"/>
    <mergeCell ref="AG37:AJ37"/>
    <mergeCell ref="AK34:AN34"/>
    <mergeCell ref="AC46:AF46"/>
    <mergeCell ref="A34:H34"/>
    <mergeCell ref="I34:L34"/>
    <mergeCell ref="M34:P34"/>
    <mergeCell ref="Q34:T34"/>
    <mergeCell ref="U34:X34"/>
    <mergeCell ref="Y34:AB34"/>
    <mergeCell ref="AG46:AJ46"/>
    <mergeCell ref="M45:P45"/>
    <mergeCell ref="AK46:AN46"/>
    <mergeCell ref="AC22:AF22"/>
    <mergeCell ref="AG22:AJ22"/>
    <mergeCell ref="AK22:AN22"/>
    <mergeCell ref="A23:H23"/>
    <mergeCell ref="I23:L23"/>
    <mergeCell ref="M23:P23"/>
    <mergeCell ref="Q23:T23"/>
    <mergeCell ref="U23:X23"/>
    <mergeCell ref="AG34:AJ34"/>
    <mergeCell ref="AC34:AF34"/>
    <mergeCell ref="A21:H21"/>
    <mergeCell ref="I21:L21"/>
    <mergeCell ref="M21:P21"/>
    <mergeCell ref="Q21:T21"/>
    <mergeCell ref="U21:X21"/>
    <mergeCell ref="Y21:AB21"/>
    <mergeCell ref="A22:H22"/>
    <mergeCell ref="I22:L22"/>
    <mergeCell ref="M22:P22"/>
    <mergeCell ref="AC48:AF48"/>
    <mergeCell ref="AG48:AJ48"/>
    <mergeCell ref="AK48:AN48"/>
    <mergeCell ref="AC47:AF47"/>
    <mergeCell ref="AG47:AJ47"/>
    <mergeCell ref="AK47:AN47"/>
    <mergeCell ref="AG14:AJ14"/>
    <mergeCell ref="AK14:AN14"/>
    <mergeCell ref="A10:H10"/>
    <mergeCell ref="I10:L10"/>
    <mergeCell ref="AC8:AF8"/>
    <mergeCell ref="AK21:AN21"/>
    <mergeCell ref="A8:H8"/>
    <mergeCell ref="I8:L8"/>
    <mergeCell ref="M8:P8"/>
    <mergeCell ref="Q8:T8"/>
    <mergeCell ref="AC13:AF13"/>
    <mergeCell ref="AG13:AJ13"/>
    <mergeCell ref="Y9:AB9"/>
    <mergeCell ref="AC9:AF9"/>
    <mergeCell ref="Y8:AB8"/>
    <mergeCell ref="AC20:AF20"/>
    <mergeCell ref="AG20:AJ20"/>
    <mergeCell ref="AG9:AJ9"/>
    <mergeCell ref="AK9:AN9"/>
    <mergeCell ref="AK10:AN10"/>
    <mergeCell ref="AC11:AF11"/>
    <mergeCell ref="AG11:AJ11"/>
    <mergeCell ref="AK13:AN13"/>
    <mergeCell ref="AC14:AF14"/>
    <mergeCell ref="U15:X15"/>
    <mergeCell ref="Y15:AB15"/>
    <mergeCell ref="AG8:AJ8"/>
    <mergeCell ref="AK8:AN8"/>
    <mergeCell ref="A9:H9"/>
    <mergeCell ref="I9:L9"/>
    <mergeCell ref="M9:P9"/>
    <mergeCell ref="Q9:T9"/>
    <mergeCell ref="U9:X9"/>
    <mergeCell ref="U8:X8"/>
    <mergeCell ref="U14:X14"/>
    <mergeCell ref="Y14:AB14"/>
    <mergeCell ref="A16:H16"/>
    <mergeCell ref="I16:L16"/>
    <mergeCell ref="M16:P16"/>
    <mergeCell ref="Q16:T16"/>
    <mergeCell ref="U16:X16"/>
    <mergeCell ref="A15:H15"/>
    <mergeCell ref="I15:L15"/>
    <mergeCell ref="M15:P15"/>
    <mergeCell ref="A38:H38"/>
    <mergeCell ref="I38:L38"/>
    <mergeCell ref="M38:P38"/>
    <mergeCell ref="Q38:T38"/>
    <mergeCell ref="M14:P14"/>
    <mergeCell ref="Q14:T14"/>
    <mergeCell ref="Q15:T15"/>
    <mergeCell ref="A14:H14"/>
    <mergeCell ref="I14:L14"/>
    <mergeCell ref="A36:H36"/>
    <mergeCell ref="U28:X28"/>
    <mergeCell ref="I35:L35"/>
    <mergeCell ref="M35:P35"/>
    <mergeCell ref="Q35:T35"/>
    <mergeCell ref="U35:X35"/>
    <mergeCell ref="Y35:AB35"/>
    <mergeCell ref="I31:L31"/>
    <mergeCell ref="M31:P31"/>
    <mergeCell ref="Q31:T31"/>
    <mergeCell ref="U31:X31"/>
    <mergeCell ref="I46:L46"/>
    <mergeCell ref="M46:P46"/>
    <mergeCell ref="Q46:T46"/>
    <mergeCell ref="U46:X46"/>
    <mergeCell ref="Y46:AB46"/>
    <mergeCell ref="M20:P20"/>
    <mergeCell ref="Q20:T20"/>
    <mergeCell ref="U20:X20"/>
    <mergeCell ref="Y20:AB20"/>
    <mergeCell ref="Q26:T26"/>
    <mergeCell ref="Y13:AB13"/>
    <mergeCell ref="A47:H47"/>
    <mergeCell ref="I47:L47"/>
    <mergeCell ref="M47:P47"/>
    <mergeCell ref="Q47:T47"/>
    <mergeCell ref="U47:X47"/>
    <mergeCell ref="Y47:AB47"/>
    <mergeCell ref="A20:H20"/>
    <mergeCell ref="I20:L20"/>
    <mergeCell ref="A46:H46"/>
    <mergeCell ref="U48:X48"/>
    <mergeCell ref="Y48:AB48"/>
    <mergeCell ref="A11:H11"/>
    <mergeCell ref="I11:L11"/>
    <mergeCell ref="A12:H12"/>
    <mergeCell ref="I12:L12"/>
    <mergeCell ref="A13:H13"/>
    <mergeCell ref="I13:L13"/>
    <mergeCell ref="Q13:T13"/>
    <mergeCell ref="U13:X13"/>
    <mergeCell ref="AC7:AF7"/>
    <mergeCell ref="AG7:AJ7"/>
    <mergeCell ref="AK7:AN7"/>
    <mergeCell ref="I6:L6"/>
    <mergeCell ref="M6:P6"/>
    <mergeCell ref="Q6:T6"/>
    <mergeCell ref="A7:H7"/>
    <mergeCell ref="I7:L7"/>
    <mergeCell ref="M7:P7"/>
    <mergeCell ref="Q7:T7"/>
    <mergeCell ref="U7:X7"/>
    <mergeCell ref="Y7:AB7"/>
    <mergeCell ref="AK5:AN5"/>
    <mergeCell ref="A4:H4"/>
    <mergeCell ref="I4:L4"/>
    <mergeCell ref="M4:P4"/>
    <mergeCell ref="Q4:T4"/>
    <mergeCell ref="AK6:AN6"/>
    <mergeCell ref="A6:H6"/>
    <mergeCell ref="AK4:AN4"/>
    <mergeCell ref="A5:H5"/>
    <mergeCell ref="I5:L5"/>
    <mergeCell ref="M5:P5"/>
    <mergeCell ref="Q5:T5"/>
    <mergeCell ref="U5:X5"/>
    <mergeCell ref="Y5:AB5"/>
    <mergeCell ref="AC5:AF5"/>
    <mergeCell ref="U4:X4"/>
    <mergeCell ref="Y4:AB4"/>
    <mergeCell ref="AC4:AF4"/>
    <mergeCell ref="U6:X6"/>
    <mergeCell ref="Y6:AB6"/>
    <mergeCell ref="AC6:AF6"/>
    <mergeCell ref="AG6:AJ6"/>
    <mergeCell ref="AG4:AJ4"/>
    <mergeCell ref="AG5:AJ5"/>
    <mergeCell ref="Y49:AB49"/>
    <mergeCell ref="AC50:AF50"/>
    <mergeCell ref="A50:H50"/>
    <mergeCell ref="I50:L50"/>
    <mergeCell ref="M50:P50"/>
    <mergeCell ref="Q50:T50"/>
    <mergeCell ref="U50:X50"/>
    <mergeCell ref="Y50:AB50"/>
    <mergeCell ref="M13:P13"/>
    <mergeCell ref="A49:H49"/>
    <mergeCell ref="I49:L49"/>
    <mergeCell ref="M49:P49"/>
    <mergeCell ref="Q49:T49"/>
    <mergeCell ref="U49:X49"/>
    <mergeCell ref="A48:H48"/>
    <mergeCell ref="I48:L48"/>
    <mergeCell ref="M48:P48"/>
    <mergeCell ref="Q48:T48"/>
    <mergeCell ref="M11:P11"/>
    <mergeCell ref="Q11:T11"/>
    <mergeCell ref="U11:X11"/>
    <mergeCell ref="Y11:AB11"/>
    <mergeCell ref="M12:P12"/>
    <mergeCell ref="Q12:T12"/>
    <mergeCell ref="U12:X12"/>
    <mergeCell ref="Y12:AB12"/>
    <mergeCell ref="M10:P10"/>
    <mergeCell ref="Q10:T10"/>
    <mergeCell ref="U10:X10"/>
    <mergeCell ref="Y10:AB10"/>
    <mergeCell ref="AC10:AF10"/>
    <mergeCell ref="AG10:AJ10"/>
    <mergeCell ref="AG50:AJ50"/>
    <mergeCell ref="AK50:AN50"/>
    <mergeCell ref="AC49:AF49"/>
    <mergeCell ref="AG49:AJ49"/>
    <mergeCell ref="AK49:AN49"/>
    <mergeCell ref="AK11:AN11"/>
    <mergeCell ref="AC12:AF12"/>
    <mergeCell ref="AG12:AJ12"/>
    <mergeCell ref="AK12:AN12"/>
    <mergeCell ref="AK20:AN20"/>
    <mergeCell ref="AC18:AF18"/>
    <mergeCell ref="A17:H17"/>
    <mergeCell ref="I17:L17"/>
    <mergeCell ref="M17:P17"/>
    <mergeCell ref="Q17:T17"/>
    <mergeCell ref="U17:X17"/>
    <mergeCell ref="Y17:AB17"/>
    <mergeCell ref="AC15:AF15"/>
    <mergeCell ref="AG15:AJ15"/>
    <mergeCell ref="AK15:AN15"/>
    <mergeCell ref="Y16:AB16"/>
    <mergeCell ref="AC16:AF16"/>
    <mergeCell ref="AG16:AJ16"/>
    <mergeCell ref="AK16:AN16"/>
    <mergeCell ref="AK19:AN19"/>
    <mergeCell ref="AG18:AJ18"/>
    <mergeCell ref="AK18:AN18"/>
    <mergeCell ref="A19:H19"/>
    <mergeCell ref="I19:L19"/>
    <mergeCell ref="M19:P19"/>
    <mergeCell ref="Q19:T19"/>
    <mergeCell ref="U19:X19"/>
    <mergeCell ref="Y19:AB19"/>
    <mergeCell ref="AC19:AF19"/>
    <mergeCell ref="AG19:AJ19"/>
    <mergeCell ref="AC17:AF17"/>
    <mergeCell ref="AG17:AJ17"/>
    <mergeCell ref="AK17:AN17"/>
    <mergeCell ref="A18:H18"/>
    <mergeCell ref="I18:L18"/>
    <mergeCell ref="M18:P18"/>
    <mergeCell ref="Q18:T18"/>
    <mergeCell ref="U18:X18"/>
    <mergeCell ref="Y18:AB18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C50FD-4466-4ED4-8ED2-76512AC28576}">
  <sheetPr>
    <tabColor rgb="FFFF0000"/>
  </sheetPr>
  <dimension ref="A1:AT64"/>
  <sheetViews>
    <sheetView view="pageBreakPreview" zoomScaleNormal="100" zoomScaleSheetLayoutView="100" workbookViewId="0"/>
  </sheetViews>
  <sheetFormatPr defaultColWidth="1.88671875" defaultRowHeight="13.2" outlineLevelRow="1"/>
  <cols>
    <col min="1" max="16384" width="1.88671875" style="1"/>
  </cols>
  <sheetData>
    <row r="1" spans="1:46" ht="24.9" customHeight="1"/>
    <row r="2" spans="1:46" ht="24.9" customHeight="1">
      <c r="A2" s="68" t="s">
        <v>111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1:46" ht="18" customHeight="1" thickBot="1">
      <c r="A3" s="119" t="s">
        <v>110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</row>
    <row r="4" spans="1:46" ht="18" customHeight="1">
      <c r="A4" s="67" t="s">
        <v>51</v>
      </c>
      <c r="B4" s="34"/>
      <c r="C4" s="34"/>
      <c r="D4" s="34"/>
      <c r="E4" s="34"/>
      <c r="F4" s="34"/>
      <c r="G4" s="34" t="s">
        <v>109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118" t="s">
        <v>108</v>
      </c>
      <c r="AB4" s="65"/>
      <c r="AC4" s="65"/>
      <c r="AD4" s="65"/>
      <c r="AE4" s="65"/>
      <c r="AF4" s="65"/>
      <c r="AG4" s="65"/>
      <c r="AH4" s="65"/>
      <c r="AI4" s="65"/>
      <c r="AJ4" s="117"/>
      <c r="AK4" s="116" t="s">
        <v>107</v>
      </c>
      <c r="AL4" s="37"/>
      <c r="AM4" s="37"/>
      <c r="AN4" s="37"/>
      <c r="AO4" s="37"/>
      <c r="AP4" s="37"/>
      <c r="AQ4" s="37"/>
      <c r="AR4" s="37"/>
      <c r="AS4" s="37"/>
      <c r="AT4" s="37"/>
    </row>
    <row r="5" spans="1:46" ht="18" customHeight="1">
      <c r="A5" s="52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32"/>
      <c r="AB5" s="31"/>
      <c r="AC5" s="31"/>
      <c r="AD5" s="31"/>
      <c r="AE5" s="31"/>
      <c r="AF5" s="31"/>
      <c r="AG5" s="31"/>
      <c r="AH5" s="31"/>
      <c r="AI5" s="31"/>
      <c r="AJ5" s="30"/>
      <c r="AK5" s="51" t="s">
        <v>106</v>
      </c>
      <c r="AL5" s="51"/>
      <c r="AM5" s="51"/>
      <c r="AN5" s="51"/>
      <c r="AO5" s="51"/>
      <c r="AP5" s="51"/>
      <c r="AQ5" s="51"/>
      <c r="AR5" s="51"/>
      <c r="AS5" s="51"/>
      <c r="AT5" s="50"/>
    </row>
    <row r="6" spans="1:46" ht="18" customHeight="1">
      <c r="A6" s="52"/>
      <c r="B6" s="51"/>
      <c r="C6" s="51"/>
      <c r="D6" s="51"/>
      <c r="E6" s="51"/>
      <c r="F6" s="51"/>
      <c r="G6" s="51" t="s">
        <v>105</v>
      </c>
      <c r="H6" s="51"/>
      <c r="I6" s="51"/>
      <c r="J6" s="51"/>
      <c r="K6" s="51"/>
      <c r="L6" s="51" t="s">
        <v>104</v>
      </c>
      <c r="M6" s="51"/>
      <c r="N6" s="51"/>
      <c r="O6" s="51"/>
      <c r="P6" s="51"/>
      <c r="Q6" s="51" t="s">
        <v>103</v>
      </c>
      <c r="R6" s="51"/>
      <c r="S6" s="51"/>
      <c r="T6" s="51"/>
      <c r="U6" s="51"/>
      <c r="V6" s="51" t="s">
        <v>102</v>
      </c>
      <c r="W6" s="51"/>
      <c r="X6" s="51"/>
      <c r="Y6" s="51"/>
      <c r="Z6" s="51"/>
      <c r="AA6" s="28"/>
      <c r="AB6" s="27"/>
      <c r="AC6" s="27"/>
      <c r="AD6" s="27"/>
      <c r="AE6" s="27"/>
      <c r="AF6" s="27"/>
      <c r="AG6" s="27"/>
      <c r="AH6" s="27"/>
      <c r="AI6" s="27"/>
      <c r="AJ6" s="26"/>
      <c r="AK6" s="51"/>
      <c r="AL6" s="51"/>
      <c r="AM6" s="51"/>
      <c r="AN6" s="51"/>
      <c r="AO6" s="51"/>
      <c r="AP6" s="51"/>
      <c r="AQ6" s="51"/>
      <c r="AR6" s="51"/>
      <c r="AS6" s="51"/>
      <c r="AT6" s="50"/>
    </row>
    <row r="7" spans="1:46" ht="18" customHeight="1">
      <c r="A7" s="52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 t="s">
        <v>96</v>
      </c>
      <c r="AB7" s="51"/>
      <c r="AC7" s="51"/>
      <c r="AD7" s="51"/>
      <c r="AE7" s="51"/>
      <c r="AF7" s="51" t="s">
        <v>95</v>
      </c>
      <c r="AG7" s="51"/>
      <c r="AH7" s="51"/>
      <c r="AI7" s="51"/>
      <c r="AJ7" s="51"/>
      <c r="AK7" s="51" t="s">
        <v>96</v>
      </c>
      <c r="AL7" s="51"/>
      <c r="AM7" s="51"/>
      <c r="AN7" s="51"/>
      <c r="AO7" s="51"/>
      <c r="AP7" s="51" t="s">
        <v>95</v>
      </c>
      <c r="AQ7" s="51"/>
      <c r="AR7" s="51"/>
      <c r="AS7" s="51"/>
      <c r="AT7" s="50"/>
    </row>
    <row r="8" spans="1:46" ht="14.1" customHeight="1">
      <c r="A8" s="115"/>
      <c r="B8" s="115"/>
      <c r="C8" s="115"/>
      <c r="D8" s="115"/>
      <c r="E8" s="115"/>
      <c r="F8" s="11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</row>
    <row r="9" spans="1:46" ht="21" hidden="1" customHeight="1" outlineLevel="1">
      <c r="A9" s="31" t="s">
        <v>101</v>
      </c>
      <c r="B9" s="31"/>
      <c r="C9" s="31"/>
      <c r="D9" s="31"/>
      <c r="E9" s="31"/>
      <c r="F9" s="30"/>
      <c r="G9" s="106">
        <v>4543</v>
      </c>
      <c r="H9" s="106"/>
      <c r="I9" s="106"/>
      <c r="J9" s="106"/>
      <c r="K9" s="106"/>
      <c r="L9" s="106">
        <v>2765</v>
      </c>
      <c r="M9" s="106"/>
      <c r="N9" s="106"/>
      <c r="O9" s="106"/>
      <c r="P9" s="106"/>
      <c r="Q9" s="106">
        <v>36</v>
      </c>
      <c r="R9" s="106"/>
      <c r="S9" s="106"/>
      <c r="T9" s="106"/>
      <c r="U9" s="106"/>
      <c r="V9" s="106">
        <v>1742</v>
      </c>
      <c r="W9" s="106"/>
      <c r="X9" s="106"/>
      <c r="Y9" s="106"/>
      <c r="Z9" s="106"/>
      <c r="AA9" s="106">
        <f>AK9+G29+Q29+AA29+AK29+G49+Q49+AA49+AK49</f>
        <v>9139</v>
      </c>
      <c r="AB9" s="106"/>
      <c r="AC9" s="106"/>
      <c r="AD9" s="106"/>
      <c r="AE9" s="106"/>
      <c r="AF9" s="106">
        <f>AP9+L29+V29+AF29+AP29+L49+V49+AF49+AP49</f>
        <v>6392312</v>
      </c>
      <c r="AG9" s="106"/>
      <c r="AH9" s="106"/>
      <c r="AI9" s="106"/>
      <c r="AJ9" s="106"/>
      <c r="AK9" s="106">
        <v>1298</v>
      </c>
      <c r="AL9" s="106"/>
      <c r="AM9" s="106"/>
      <c r="AN9" s="106"/>
      <c r="AO9" s="106"/>
      <c r="AP9" s="106">
        <v>595039</v>
      </c>
      <c r="AQ9" s="106"/>
      <c r="AR9" s="106"/>
      <c r="AS9" s="106"/>
      <c r="AT9" s="106"/>
    </row>
    <row r="10" spans="1:46" ht="20.100000000000001" hidden="1" customHeight="1" outlineLevel="1">
      <c r="A10" s="47" t="s">
        <v>57</v>
      </c>
      <c r="B10" s="47"/>
      <c r="C10" s="47"/>
      <c r="D10" s="47"/>
      <c r="E10" s="47"/>
      <c r="F10" s="46"/>
      <c r="G10" s="107">
        <v>4313</v>
      </c>
      <c r="H10" s="106"/>
      <c r="I10" s="106"/>
      <c r="J10" s="106"/>
      <c r="K10" s="106"/>
      <c r="L10" s="106">
        <v>2653</v>
      </c>
      <c r="M10" s="106"/>
      <c r="N10" s="106"/>
      <c r="O10" s="106"/>
      <c r="P10" s="106"/>
      <c r="Q10" s="106">
        <v>35</v>
      </c>
      <c r="R10" s="106"/>
      <c r="S10" s="106"/>
      <c r="T10" s="106"/>
      <c r="U10" s="106"/>
      <c r="V10" s="106">
        <v>1625</v>
      </c>
      <c r="W10" s="106"/>
      <c r="X10" s="106"/>
      <c r="Y10" s="106"/>
      <c r="Z10" s="106"/>
      <c r="AA10" s="106">
        <f>AK10+G30+Q30+AA30+AK30+G50+Q50+AA50+AK50</f>
        <v>9254</v>
      </c>
      <c r="AB10" s="106"/>
      <c r="AC10" s="106"/>
      <c r="AD10" s="106"/>
      <c r="AE10" s="106"/>
      <c r="AF10" s="106">
        <f>AP10+L30+V30+AF30+AP30+L50+V50+AF50+AP50</f>
        <v>6495623</v>
      </c>
      <c r="AG10" s="106"/>
      <c r="AH10" s="106"/>
      <c r="AI10" s="106"/>
      <c r="AJ10" s="106"/>
      <c r="AK10" s="106">
        <v>1149</v>
      </c>
      <c r="AL10" s="106"/>
      <c r="AM10" s="106"/>
      <c r="AN10" s="106"/>
      <c r="AO10" s="106"/>
      <c r="AP10" s="106">
        <v>527949</v>
      </c>
      <c r="AQ10" s="106"/>
      <c r="AR10" s="106"/>
      <c r="AS10" s="106"/>
      <c r="AT10" s="106"/>
    </row>
    <row r="11" spans="1:46" ht="20.100000000000001" hidden="1" customHeight="1" outlineLevel="1">
      <c r="A11" s="47" t="s">
        <v>25</v>
      </c>
      <c r="B11" s="31"/>
      <c r="C11" s="31"/>
      <c r="D11" s="31"/>
      <c r="E11" s="31"/>
      <c r="F11" s="30"/>
      <c r="G11" s="106">
        <f>SUM(L11:Z11)</f>
        <v>4158</v>
      </c>
      <c r="H11" s="106"/>
      <c r="I11" s="106"/>
      <c r="J11" s="106"/>
      <c r="K11" s="106"/>
      <c r="L11" s="106">
        <v>2590</v>
      </c>
      <c r="M11" s="106"/>
      <c r="N11" s="106"/>
      <c r="O11" s="106"/>
      <c r="P11" s="106"/>
      <c r="Q11" s="106">
        <v>28</v>
      </c>
      <c r="R11" s="106"/>
      <c r="S11" s="106"/>
      <c r="T11" s="106"/>
      <c r="U11" s="106"/>
      <c r="V11" s="106">
        <v>1540</v>
      </c>
      <c r="W11" s="106"/>
      <c r="X11" s="106"/>
      <c r="Y11" s="106"/>
      <c r="Z11" s="106"/>
      <c r="AA11" s="106">
        <f>AK11+G31+Q31+AA31+AK31+G51+Q51+AA51+AK51</f>
        <v>9476</v>
      </c>
      <c r="AB11" s="106"/>
      <c r="AC11" s="106"/>
      <c r="AD11" s="106"/>
      <c r="AE11" s="106"/>
      <c r="AF11" s="106">
        <f>AP11+L31+V31+AF31+AP31+L51+V51+AF51+AP51</f>
        <v>6688092</v>
      </c>
      <c r="AG11" s="106"/>
      <c r="AH11" s="106"/>
      <c r="AI11" s="106"/>
      <c r="AJ11" s="106"/>
      <c r="AK11" s="106">
        <v>1020</v>
      </c>
      <c r="AL11" s="106"/>
      <c r="AM11" s="106"/>
      <c r="AN11" s="106"/>
      <c r="AO11" s="106"/>
      <c r="AP11" s="106">
        <v>469292</v>
      </c>
      <c r="AQ11" s="106"/>
      <c r="AR11" s="106"/>
      <c r="AS11" s="106"/>
      <c r="AT11" s="106"/>
    </row>
    <row r="12" spans="1:46" ht="20.100000000000001" hidden="1" customHeight="1" outlineLevel="1">
      <c r="A12" s="47" t="s">
        <v>24</v>
      </c>
      <c r="B12" s="31"/>
      <c r="C12" s="31"/>
      <c r="D12" s="31"/>
      <c r="E12" s="31"/>
      <c r="F12" s="30"/>
      <c r="G12" s="106">
        <f>SUM(L12:Z12)</f>
        <v>3961</v>
      </c>
      <c r="H12" s="106"/>
      <c r="I12" s="106"/>
      <c r="J12" s="106"/>
      <c r="K12" s="106"/>
      <c r="L12" s="106">
        <v>2438</v>
      </c>
      <c r="M12" s="106"/>
      <c r="N12" s="106"/>
      <c r="O12" s="106"/>
      <c r="P12" s="106"/>
      <c r="Q12" s="106">
        <v>21</v>
      </c>
      <c r="R12" s="106"/>
      <c r="S12" s="106"/>
      <c r="T12" s="106"/>
      <c r="U12" s="106"/>
      <c r="V12" s="106">
        <v>1502</v>
      </c>
      <c r="W12" s="106"/>
      <c r="X12" s="106"/>
      <c r="Y12" s="106"/>
      <c r="Z12" s="106"/>
      <c r="AA12" s="106">
        <f>AK12+G32+Q32+AA32+AK32+G52+Q52+AA52+AK52</f>
        <v>9705</v>
      </c>
      <c r="AB12" s="106"/>
      <c r="AC12" s="106"/>
      <c r="AD12" s="106"/>
      <c r="AE12" s="106"/>
      <c r="AF12" s="106">
        <f>AP12+L32+V32+AF32+AP32+L52+V52+AF52+AP52</f>
        <v>6867405</v>
      </c>
      <c r="AG12" s="106"/>
      <c r="AH12" s="106"/>
      <c r="AI12" s="106"/>
      <c r="AJ12" s="106"/>
      <c r="AK12" s="106">
        <v>886</v>
      </c>
      <c r="AL12" s="106"/>
      <c r="AM12" s="106"/>
      <c r="AN12" s="106"/>
      <c r="AO12" s="106"/>
      <c r="AP12" s="106">
        <v>407955</v>
      </c>
      <c r="AQ12" s="106"/>
      <c r="AR12" s="106"/>
      <c r="AS12" s="106"/>
      <c r="AT12" s="106"/>
    </row>
    <row r="13" spans="1:46" ht="20.100000000000001" hidden="1" customHeight="1" outlineLevel="1">
      <c r="A13" s="47" t="s">
        <v>23</v>
      </c>
      <c r="B13" s="31"/>
      <c r="C13" s="31"/>
      <c r="D13" s="31"/>
      <c r="E13" s="31"/>
      <c r="F13" s="30"/>
      <c r="G13" s="106">
        <f>SUM(L13:Z13)</f>
        <v>3739</v>
      </c>
      <c r="H13" s="106"/>
      <c r="I13" s="106"/>
      <c r="J13" s="106"/>
      <c r="K13" s="106"/>
      <c r="L13" s="106">
        <v>2296</v>
      </c>
      <c r="M13" s="106"/>
      <c r="N13" s="106"/>
      <c r="O13" s="106"/>
      <c r="P13" s="106"/>
      <c r="Q13" s="106">
        <v>26</v>
      </c>
      <c r="R13" s="106"/>
      <c r="S13" s="106"/>
      <c r="T13" s="106"/>
      <c r="U13" s="106"/>
      <c r="V13" s="106">
        <v>1417</v>
      </c>
      <c r="W13" s="106"/>
      <c r="X13" s="106"/>
      <c r="Y13" s="106"/>
      <c r="Z13" s="106"/>
      <c r="AA13" s="106">
        <f>AK13+G33+Q33+AA33+AK33+G53+Q53+AA53+AK53</f>
        <v>9926</v>
      </c>
      <c r="AB13" s="106"/>
      <c r="AC13" s="106"/>
      <c r="AD13" s="106"/>
      <c r="AE13" s="106"/>
      <c r="AF13" s="106">
        <f>AP13+L33+V33+AF33+AP33+L53+V53+AF53+AP53</f>
        <v>6959828</v>
      </c>
      <c r="AG13" s="106"/>
      <c r="AH13" s="106"/>
      <c r="AI13" s="106"/>
      <c r="AJ13" s="106"/>
      <c r="AK13" s="106">
        <v>764</v>
      </c>
      <c r="AL13" s="106"/>
      <c r="AM13" s="106"/>
      <c r="AN13" s="106"/>
      <c r="AO13" s="106"/>
      <c r="AP13" s="106">
        <v>348433</v>
      </c>
      <c r="AQ13" s="106"/>
      <c r="AR13" s="106"/>
      <c r="AS13" s="106"/>
      <c r="AT13" s="106"/>
    </row>
    <row r="14" spans="1:46" ht="20.100000000000001" hidden="1" customHeight="1" outlineLevel="1">
      <c r="A14" s="47" t="s">
        <v>13</v>
      </c>
      <c r="B14" s="31"/>
      <c r="C14" s="31"/>
      <c r="D14" s="31"/>
      <c r="E14" s="31"/>
      <c r="F14" s="30"/>
      <c r="G14" s="106">
        <f>SUM(L14:Z14)</f>
        <v>3585</v>
      </c>
      <c r="H14" s="106"/>
      <c r="I14" s="106"/>
      <c r="J14" s="106"/>
      <c r="K14" s="106"/>
      <c r="L14" s="106">
        <v>2201</v>
      </c>
      <c r="M14" s="106"/>
      <c r="N14" s="106"/>
      <c r="O14" s="106"/>
      <c r="P14" s="106"/>
      <c r="Q14" s="106">
        <v>27</v>
      </c>
      <c r="R14" s="106"/>
      <c r="S14" s="106"/>
      <c r="T14" s="106"/>
      <c r="U14" s="106"/>
      <c r="V14" s="106">
        <v>1357</v>
      </c>
      <c r="W14" s="106"/>
      <c r="X14" s="106"/>
      <c r="Y14" s="106"/>
      <c r="Z14" s="106"/>
      <c r="AA14" s="106">
        <v>10078</v>
      </c>
      <c r="AB14" s="106"/>
      <c r="AC14" s="106"/>
      <c r="AD14" s="106"/>
      <c r="AE14" s="106"/>
      <c r="AF14" s="113">
        <v>7174507</v>
      </c>
      <c r="AG14" s="113"/>
      <c r="AH14" s="113"/>
      <c r="AI14" s="113"/>
      <c r="AJ14" s="113"/>
      <c r="AK14" s="106">
        <v>640</v>
      </c>
      <c r="AL14" s="106"/>
      <c r="AM14" s="106"/>
      <c r="AN14" s="106"/>
      <c r="AO14" s="106"/>
      <c r="AP14" s="106">
        <v>294298</v>
      </c>
      <c r="AQ14" s="106"/>
      <c r="AR14" s="106"/>
      <c r="AS14" s="106"/>
      <c r="AT14" s="106"/>
    </row>
    <row r="15" spans="1:46" ht="20.100000000000001" hidden="1" customHeight="1" outlineLevel="1">
      <c r="A15" s="47" t="s">
        <v>12</v>
      </c>
      <c r="B15" s="31"/>
      <c r="C15" s="31"/>
      <c r="D15" s="31"/>
      <c r="E15" s="31"/>
      <c r="F15" s="30"/>
      <c r="G15" s="106">
        <f>SUM(L15:Z15)</f>
        <v>3347</v>
      </c>
      <c r="H15" s="106"/>
      <c r="I15" s="106"/>
      <c r="J15" s="106"/>
      <c r="K15" s="106"/>
      <c r="L15" s="106">
        <v>2055</v>
      </c>
      <c r="M15" s="106"/>
      <c r="N15" s="106"/>
      <c r="O15" s="106"/>
      <c r="P15" s="106"/>
      <c r="Q15" s="106">
        <v>29</v>
      </c>
      <c r="R15" s="106"/>
      <c r="S15" s="106"/>
      <c r="T15" s="106"/>
      <c r="U15" s="106"/>
      <c r="V15" s="106">
        <v>1263</v>
      </c>
      <c r="W15" s="106"/>
      <c r="X15" s="106"/>
      <c r="Y15" s="106"/>
      <c r="Z15" s="106"/>
      <c r="AA15" s="106">
        <v>10219</v>
      </c>
      <c r="AB15" s="106"/>
      <c r="AC15" s="106"/>
      <c r="AD15" s="106"/>
      <c r="AE15" s="106"/>
      <c r="AF15" s="106">
        <v>7307413</v>
      </c>
      <c r="AG15" s="106"/>
      <c r="AH15" s="106"/>
      <c r="AI15" s="106"/>
      <c r="AJ15" s="106"/>
      <c r="AK15" s="106">
        <v>533</v>
      </c>
      <c r="AL15" s="106"/>
      <c r="AM15" s="106"/>
      <c r="AN15" s="106"/>
      <c r="AO15" s="106"/>
      <c r="AP15" s="106">
        <v>242765</v>
      </c>
      <c r="AQ15" s="106"/>
      <c r="AR15" s="106"/>
      <c r="AS15" s="106"/>
      <c r="AT15" s="106"/>
    </row>
    <row r="16" spans="1:46" ht="20.100000000000001" hidden="1" customHeight="1" outlineLevel="1">
      <c r="A16" s="47" t="s">
        <v>22</v>
      </c>
      <c r="B16" s="47"/>
      <c r="C16" s="47"/>
      <c r="D16" s="47"/>
      <c r="E16" s="47"/>
      <c r="F16" s="46"/>
      <c r="G16" s="107">
        <f>SUM(L16:Z16)</f>
        <v>3179</v>
      </c>
      <c r="H16" s="106"/>
      <c r="I16" s="106"/>
      <c r="J16" s="106"/>
      <c r="K16" s="106"/>
      <c r="L16" s="106">
        <v>1960</v>
      </c>
      <c r="M16" s="106"/>
      <c r="N16" s="106"/>
      <c r="O16" s="106"/>
      <c r="P16" s="106"/>
      <c r="Q16" s="106">
        <v>26</v>
      </c>
      <c r="R16" s="106"/>
      <c r="S16" s="106"/>
      <c r="T16" s="106"/>
      <c r="U16" s="106"/>
      <c r="V16" s="106">
        <v>1193</v>
      </c>
      <c r="W16" s="106"/>
      <c r="X16" s="106"/>
      <c r="Y16" s="106"/>
      <c r="Z16" s="106"/>
      <c r="AA16" s="106">
        <v>10359</v>
      </c>
      <c r="AB16" s="106"/>
      <c r="AC16" s="106"/>
      <c r="AD16" s="106"/>
      <c r="AE16" s="106"/>
      <c r="AF16" s="106">
        <v>7413149</v>
      </c>
      <c r="AG16" s="106"/>
      <c r="AH16" s="106"/>
      <c r="AI16" s="106"/>
      <c r="AJ16" s="106"/>
      <c r="AK16" s="106">
        <v>428</v>
      </c>
      <c r="AL16" s="106"/>
      <c r="AM16" s="106"/>
      <c r="AN16" s="106"/>
      <c r="AO16" s="106"/>
      <c r="AP16" s="106">
        <v>198236</v>
      </c>
      <c r="AQ16" s="106"/>
      <c r="AR16" s="106"/>
      <c r="AS16" s="106"/>
      <c r="AT16" s="106"/>
    </row>
    <row r="17" spans="1:46" ht="20.100000000000001" customHeight="1" collapsed="1">
      <c r="A17" s="47" t="s">
        <v>21</v>
      </c>
      <c r="B17" s="47"/>
      <c r="C17" s="47"/>
      <c r="D17" s="47"/>
      <c r="E17" s="47"/>
      <c r="F17" s="46"/>
      <c r="G17" s="107">
        <f>SUM(L17:Z17)</f>
        <v>2996</v>
      </c>
      <c r="H17" s="106"/>
      <c r="I17" s="106"/>
      <c r="J17" s="106"/>
      <c r="K17" s="106"/>
      <c r="L17" s="106">
        <v>1860</v>
      </c>
      <c r="M17" s="106"/>
      <c r="N17" s="106"/>
      <c r="O17" s="106"/>
      <c r="P17" s="106"/>
      <c r="Q17" s="106">
        <v>24</v>
      </c>
      <c r="R17" s="106"/>
      <c r="S17" s="106"/>
      <c r="T17" s="106"/>
      <c r="U17" s="106"/>
      <c r="V17" s="106">
        <v>1112</v>
      </c>
      <c r="W17" s="106"/>
      <c r="X17" s="106"/>
      <c r="Y17" s="106"/>
      <c r="Z17" s="106"/>
      <c r="AA17" s="106">
        <v>10356</v>
      </c>
      <c r="AB17" s="106"/>
      <c r="AC17" s="106"/>
      <c r="AD17" s="106"/>
      <c r="AE17" s="106"/>
      <c r="AF17" s="106">
        <v>7430074</v>
      </c>
      <c r="AG17" s="106"/>
      <c r="AH17" s="106"/>
      <c r="AI17" s="106"/>
      <c r="AJ17" s="106"/>
      <c r="AK17" s="106">
        <v>349</v>
      </c>
      <c r="AL17" s="106"/>
      <c r="AM17" s="106"/>
      <c r="AN17" s="106"/>
      <c r="AO17" s="106"/>
      <c r="AP17" s="106">
        <v>163312</v>
      </c>
      <c r="AQ17" s="106"/>
      <c r="AR17" s="106"/>
      <c r="AS17" s="106"/>
      <c r="AT17" s="106"/>
    </row>
    <row r="18" spans="1:46" ht="20.100000000000001" customHeight="1">
      <c r="A18" s="47" t="s">
        <v>20</v>
      </c>
      <c r="B18" s="47"/>
      <c r="C18" s="47"/>
      <c r="D18" s="47"/>
      <c r="E18" s="47"/>
      <c r="F18" s="46"/>
      <c r="G18" s="107">
        <f>SUM(L18:Z18)</f>
        <v>2863</v>
      </c>
      <c r="H18" s="106"/>
      <c r="I18" s="106"/>
      <c r="J18" s="106"/>
      <c r="K18" s="106"/>
      <c r="L18" s="106">
        <v>1818</v>
      </c>
      <c r="M18" s="106"/>
      <c r="N18" s="106"/>
      <c r="O18" s="106"/>
      <c r="P18" s="106"/>
      <c r="Q18" s="106">
        <v>25</v>
      </c>
      <c r="R18" s="106"/>
      <c r="S18" s="106"/>
      <c r="T18" s="106"/>
      <c r="U18" s="106"/>
      <c r="V18" s="106">
        <v>1020</v>
      </c>
      <c r="W18" s="106"/>
      <c r="X18" s="106"/>
      <c r="Y18" s="106"/>
      <c r="Z18" s="106"/>
      <c r="AA18" s="106">
        <v>10333</v>
      </c>
      <c r="AB18" s="106"/>
      <c r="AC18" s="106"/>
      <c r="AD18" s="106"/>
      <c r="AE18" s="106"/>
      <c r="AF18" s="106">
        <v>7436623</v>
      </c>
      <c r="AG18" s="106"/>
      <c r="AH18" s="106"/>
      <c r="AI18" s="106"/>
      <c r="AJ18" s="106"/>
      <c r="AK18" s="106">
        <v>286</v>
      </c>
      <c r="AL18" s="106"/>
      <c r="AM18" s="106"/>
      <c r="AN18" s="106"/>
      <c r="AO18" s="106"/>
      <c r="AP18" s="106">
        <v>134736</v>
      </c>
      <c r="AQ18" s="106"/>
      <c r="AR18" s="106"/>
      <c r="AS18" s="106"/>
      <c r="AT18" s="106"/>
    </row>
    <row r="19" spans="1:46" ht="20.100000000000001" customHeight="1">
      <c r="A19" s="47" t="s">
        <v>19</v>
      </c>
      <c r="B19" s="47"/>
      <c r="C19" s="47"/>
      <c r="D19" s="47"/>
      <c r="E19" s="47"/>
      <c r="F19" s="46"/>
      <c r="G19" s="107">
        <f>SUM(L19:Z19)</f>
        <v>2789</v>
      </c>
      <c r="H19" s="106"/>
      <c r="I19" s="106"/>
      <c r="J19" s="106"/>
      <c r="K19" s="106"/>
      <c r="L19" s="106">
        <v>1814</v>
      </c>
      <c r="M19" s="106"/>
      <c r="N19" s="106"/>
      <c r="O19" s="106"/>
      <c r="P19" s="106"/>
      <c r="Q19" s="106">
        <v>22</v>
      </c>
      <c r="R19" s="106"/>
      <c r="S19" s="106"/>
      <c r="T19" s="106"/>
      <c r="U19" s="106"/>
      <c r="V19" s="106">
        <v>953</v>
      </c>
      <c r="W19" s="106"/>
      <c r="X19" s="106"/>
      <c r="Y19" s="106"/>
      <c r="Z19" s="106"/>
      <c r="AA19" s="106">
        <f>AK19+G39+Q39+AA39+AK39+G59+Q59+AA59+AK59</f>
        <v>10336</v>
      </c>
      <c r="AB19" s="106"/>
      <c r="AC19" s="106"/>
      <c r="AD19" s="106"/>
      <c r="AE19" s="106"/>
      <c r="AF19" s="106">
        <f>AP19+L39+V39+AF39+AP39+L59+V59+AF59+AP59</f>
        <v>7465615</v>
      </c>
      <c r="AG19" s="106"/>
      <c r="AH19" s="106"/>
      <c r="AI19" s="106"/>
      <c r="AJ19" s="106"/>
      <c r="AK19" s="106">
        <v>237</v>
      </c>
      <c r="AL19" s="106"/>
      <c r="AM19" s="106"/>
      <c r="AN19" s="106"/>
      <c r="AO19" s="106"/>
      <c r="AP19" s="106">
        <v>110633</v>
      </c>
      <c r="AQ19" s="106"/>
      <c r="AR19" s="106"/>
      <c r="AS19" s="106"/>
      <c r="AT19" s="106"/>
    </row>
    <row r="20" spans="1:46" ht="20.100000000000001" customHeight="1">
      <c r="A20" s="47" t="s">
        <v>39</v>
      </c>
      <c r="B20" s="31"/>
      <c r="C20" s="31"/>
      <c r="D20" s="31"/>
      <c r="E20" s="31"/>
      <c r="F20" s="30"/>
      <c r="G20" s="107">
        <f>SUM(L20:Z20)</f>
        <v>2664</v>
      </c>
      <c r="H20" s="106"/>
      <c r="I20" s="106"/>
      <c r="J20" s="106"/>
      <c r="K20" s="106"/>
      <c r="L20" s="106">
        <v>1755</v>
      </c>
      <c r="M20" s="106"/>
      <c r="N20" s="106"/>
      <c r="O20" s="106"/>
      <c r="P20" s="106"/>
      <c r="Q20" s="106">
        <v>22</v>
      </c>
      <c r="R20" s="106"/>
      <c r="S20" s="106"/>
      <c r="T20" s="106"/>
      <c r="U20" s="106"/>
      <c r="V20" s="106">
        <v>887</v>
      </c>
      <c r="W20" s="106"/>
      <c r="X20" s="106"/>
      <c r="Y20" s="106"/>
      <c r="Z20" s="106"/>
      <c r="AA20" s="106">
        <v>10274</v>
      </c>
      <c r="AB20" s="106"/>
      <c r="AC20" s="106"/>
      <c r="AD20" s="106"/>
      <c r="AE20" s="106"/>
      <c r="AF20" s="106">
        <v>7433563</v>
      </c>
      <c r="AG20" s="106"/>
      <c r="AH20" s="106"/>
      <c r="AI20" s="106"/>
      <c r="AJ20" s="106"/>
      <c r="AK20" s="106">
        <v>181</v>
      </c>
      <c r="AL20" s="106"/>
      <c r="AM20" s="106"/>
      <c r="AN20" s="106"/>
      <c r="AO20" s="106"/>
      <c r="AP20" s="106">
        <v>86007</v>
      </c>
      <c r="AQ20" s="106"/>
      <c r="AR20" s="106"/>
      <c r="AS20" s="106"/>
      <c r="AT20" s="106"/>
    </row>
    <row r="21" spans="1:46" ht="20.100000000000001" customHeight="1">
      <c r="A21" s="47" t="s">
        <v>38</v>
      </c>
      <c r="B21" s="31"/>
      <c r="C21" s="31"/>
      <c r="D21" s="31"/>
      <c r="E21" s="31"/>
      <c r="F21" s="30"/>
      <c r="G21" s="107">
        <f>SUM(L21:Z21)</f>
        <v>2516</v>
      </c>
      <c r="H21" s="106"/>
      <c r="I21" s="106"/>
      <c r="J21" s="106"/>
      <c r="K21" s="106"/>
      <c r="L21" s="106">
        <v>1694</v>
      </c>
      <c r="M21" s="106"/>
      <c r="N21" s="106"/>
      <c r="O21" s="106"/>
      <c r="P21" s="106"/>
      <c r="Q21" s="106">
        <v>23</v>
      </c>
      <c r="R21" s="106"/>
      <c r="S21" s="106"/>
      <c r="T21" s="106"/>
      <c r="U21" s="106"/>
      <c r="V21" s="106">
        <v>799</v>
      </c>
      <c r="W21" s="106"/>
      <c r="X21" s="106"/>
      <c r="Y21" s="106"/>
      <c r="Z21" s="106"/>
      <c r="AA21" s="106">
        <f>AK21+G40+Q40+G60+Q60+AA60</f>
        <v>10234</v>
      </c>
      <c r="AB21" s="106"/>
      <c r="AC21" s="106"/>
      <c r="AD21" s="106"/>
      <c r="AE21" s="106"/>
      <c r="AF21" s="106">
        <f>AP21+L40+V40+L60+V60+AF60</f>
        <v>7414089</v>
      </c>
      <c r="AG21" s="106"/>
      <c r="AH21" s="106"/>
      <c r="AI21" s="106"/>
      <c r="AJ21" s="106"/>
      <c r="AK21" s="106">
        <v>141</v>
      </c>
      <c r="AL21" s="106"/>
      <c r="AM21" s="106"/>
      <c r="AN21" s="106"/>
      <c r="AO21" s="106"/>
      <c r="AP21" s="106">
        <v>66533</v>
      </c>
      <c r="AQ21" s="106"/>
      <c r="AR21" s="106"/>
      <c r="AS21" s="106"/>
      <c r="AT21" s="106"/>
    </row>
    <row r="22" spans="1:46" ht="20.100000000000001" customHeight="1">
      <c r="A22" s="47" t="s">
        <v>37</v>
      </c>
      <c r="B22" s="31"/>
      <c r="C22" s="31"/>
      <c r="D22" s="31"/>
      <c r="E22" s="31"/>
      <c r="F22" s="30"/>
      <c r="G22" s="107">
        <v>2403</v>
      </c>
      <c r="H22" s="106"/>
      <c r="I22" s="106"/>
      <c r="J22" s="106"/>
      <c r="K22" s="106"/>
      <c r="L22" s="106">
        <v>1657</v>
      </c>
      <c r="M22" s="106"/>
      <c r="N22" s="106"/>
      <c r="O22" s="106"/>
      <c r="P22" s="106"/>
      <c r="Q22" s="106">
        <v>28</v>
      </c>
      <c r="R22" s="106"/>
      <c r="S22" s="106"/>
      <c r="T22" s="106"/>
      <c r="U22" s="106"/>
      <c r="V22" s="106">
        <v>718</v>
      </c>
      <c r="W22" s="106"/>
      <c r="X22" s="106"/>
      <c r="Y22" s="106"/>
      <c r="Z22" s="106"/>
      <c r="AA22" s="106">
        <v>9991</v>
      </c>
      <c r="AB22" s="106"/>
      <c r="AC22" s="106"/>
      <c r="AD22" s="106"/>
      <c r="AE22" s="106"/>
      <c r="AF22" s="106">
        <v>7353743</v>
      </c>
      <c r="AG22" s="106"/>
      <c r="AH22" s="106"/>
      <c r="AI22" s="106"/>
      <c r="AJ22" s="106"/>
      <c r="AK22" s="106">
        <v>107</v>
      </c>
      <c r="AL22" s="106"/>
      <c r="AM22" s="106"/>
      <c r="AN22" s="106"/>
      <c r="AO22" s="106"/>
      <c r="AP22" s="106">
        <v>50584</v>
      </c>
      <c r="AQ22" s="106"/>
      <c r="AR22" s="106"/>
      <c r="AS22" s="106"/>
      <c r="AT22" s="106"/>
    </row>
    <row r="23" spans="1:46" ht="14.1" customHeight="1">
      <c r="A23" s="112"/>
      <c r="B23" s="111"/>
      <c r="C23" s="111"/>
      <c r="D23" s="111"/>
      <c r="E23" s="111"/>
      <c r="F23" s="110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</row>
    <row r="24" spans="1:46" ht="18" customHeight="1">
      <c r="A24" s="52" t="s">
        <v>51</v>
      </c>
      <c r="B24" s="51"/>
      <c r="C24" s="51"/>
      <c r="D24" s="51"/>
      <c r="E24" s="51"/>
      <c r="F24" s="51"/>
      <c r="G24" s="51" t="s">
        <v>93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0"/>
    </row>
    <row r="25" spans="1:46" ht="18" customHeight="1">
      <c r="A25" s="52"/>
      <c r="B25" s="51"/>
      <c r="C25" s="51"/>
      <c r="D25" s="51"/>
      <c r="E25" s="51"/>
      <c r="F25" s="51"/>
      <c r="G25" s="51" t="s">
        <v>100</v>
      </c>
      <c r="H25" s="51"/>
      <c r="I25" s="51"/>
      <c r="J25" s="51"/>
      <c r="K25" s="51"/>
      <c r="L25" s="51"/>
      <c r="M25" s="51"/>
      <c r="N25" s="51"/>
      <c r="O25" s="51"/>
      <c r="P25" s="51"/>
      <c r="Q25" s="51" t="s">
        <v>99</v>
      </c>
      <c r="R25" s="51"/>
      <c r="S25" s="51"/>
      <c r="T25" s="51"/>
      <c r="U25" s="51"/>
      <c r="V25" s="51"/>
      <c r="W25" s="51"/>
      <c r="X25" s="51"/>
      <c r="Y25" s="51"/>
      <c r="Z25" s="51"/>
      <c r="AA25" s="51" t="s">
        <v>98</v>
      </c>
      <c r="AB25" s="51"/>
      <c r="AC25" s="51"/>
      <c r="AD25" s="51"/>
      <c r="AE25" s="51"/>
      <c r="AF25" s="51"/>
      <c r="AG25" s="51"/>
      <c r="AH25" s="51"/>
      <c r="AI25" s="51"/>
      <c r="AJ25" s="51"/>
      <c r="AK25" s="51" t="s">
        <v>97</v>
      </c>
      <c r="AL25" s="51"/>
      <c r="AM25" s="51"/>
      <c r="AN25" s="51"/>
      <c r="AO25" s="51"/>
      <c r="AP25" s="51"/>
      <c r="AQ25" s="51"/>
      <c r="AR25" s="51"/>
      <c r="AS25" s="51"/>
      <c r="AT25" s="50"/>
    </row>
    <row r="26" spans="1:46" ht="18" customHeight="1">
      <c r="A26" s="52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0"/>
    </row>
    <row r="27" spans="1:46" ht="18" customHeight="1">
      <c r="A27" s="52"/>
      <c r="B27" s="51"/>
      <c r="C27" s="51"/>
      <c r="D27" s="51"/>
      <c r="E27" s="51"/>
      <c r="F27" s="51"/>
      <c r="G27" s="51" t="s">
        <v>96</v>
      </c>
      <c r="H27" s="51"/>
      <c r="I27" s="51"/>
      <c r="J27" s="51"/>
      <c r="K27" s="51"/>
      <c r="L27" s="51" t="s">
        <v>95</v>
      </c>
      <c r="M27" s="51"/>
      <c r="N27" s="51"/>
      <c r="O27" s="51"/>
      <c r="P27" s="51"/>
      <c r="Q27" s="51" t="s">
        <v>96</v>
      </c>
      <c r="R27" s="51"/>
      <c r="S27" s="51"/>
      <c r="T27" s="51"/>
      <c r="U27" s="51"/>
      <c r="V27" s="51" t="s">
        <v>95</v>
      </c>
      <c r="W27" s="51"/>
      <c r="X27" s="51"/>
      <c r="Y27" s="51"/>
      <c r="Z27" s="51"/>
      <c r="AA27" s="51" t="s">
        <v>96</v>
      </c>
      <c r="AB27" s="51"/>
      <c r="AC27" s="51"/>
      <c r="AD27" s="51"/>
      <c r="AE27" s="51"/>
      <c r="AF27" s="51" t="s">
        <v>95</v>
      </c>
      <c r="AG27" s="51"/>
      <c r="AH27" s="51"/>
      <c r="AI27" s="51"/>
      <c r="AJ27" s="51"/>
      <c r="AK27" s="51" t="s">
        <v>96</v>
      </c>
      <c r="AL27" s="51"/>
      <c r="AM27" s="51"/>
      <c r="AN27" s="51"/>
      <c r="AO27" s="51"/>
      <c r="AP27" s="51" t="s">
        <v>95</v>
      </c>
      <c r="AQ27" s="51"/>
      <c r="AR27" s="51"/>
      <c r="AS27" s="51"/>
      <c r="AT27" s="50"/>
    </row>
    <row r="28" spans="1:46" ht="14.25" customHeight="1">
      <c r="A28" s="25"/>
      <c r="B28" s="25"/>
      <c r="C28" s="25"/>
      <c r="D28" s="25"/>
      <c r="E28" s="25"/>
      <c r="F28" s="23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</row>
    <row r="29" spans="1:46" ht="21" hidden="1" customHeight="1" outlineLevel="1">
      <c r="A29" s="47" t="str">
        <f>A9</f>
        <v>平成22年度</v>
      </c>
      <c r="B29" s="31"/>
      <c r="C29" s="31"/>
      <c r="D29" s="31"/>
      <c r="E29" s="31"/>
      <c r="F29" s="30"/>
      <c r="G29" s="106">
        <v>7186</v>
      </c>
      <c r="H29" s="106"/>
      <c r="I29" s="106"/>
      <c r="J29" s="106"/>
      <c r="K29" s="106"/>
      <c r="L29" s="106">
        <v>5229921</v>
      </c>
      <c r="M29" s="106"/>
      <c r="N29" s="106"/>
      <c r="O29" s="106"/>
      <c r="P29" s="106"/>
      <c r="Q29" s="106">
        <v>42</v>
      </c>
      <c r="R29" s="106"/>
      <c r="S29" s="106"/>
      <c r="T29" s="106"/>
      <c r="U29" s="106"/>
      <c r="V29" s="106">
        <v>38020</v>
      </c>
      <c r="W29" s="106"/>
      <c r="X29" s="106"/>
      <c r="Y29" s="106"/>
      <c r="Z29" s="106"/>
      <c r="AA29" s="106">
        <v>0</v>
      </c>
      <c r="AB29" s="106"/>
      <c r="AC29" s="106"/>
      <c r="AD29" s="106"/>
      <c r="AE29" s="106"/>
      <c r="AF29" s="106">
        <v>0</v>
      </c>
      <c r="AG29" s="106"/>
      <c r="AH29" s="106"/>
      <c r="AI29" s="106"/>
      <c r="AJ29" s="106"/>
      <c r="AK29" s="106">
        <v>0</v>
      </c>
      <c r="AL29" s="106"/>
      <c r="AM29" s="106"/>
      <c r="AN29" s="106"/>
      <c r="AO29" s="106"/>
      <c r="AP29" s="106">
        <v>0</v>
      </c>
      <c r="AQ29" s="106"/>
      <c r="AR29" s="106"/>
      <c r="AS29" s="106"/>
      <c r="AT29" s="106"/>
    </row>
    <row r="30" spans="1:46" ht="20.100000000000001" hidden="1" customHeight="1" outlineLevel="1">
      <c r="A30" s="47" t="str">
        <f>A10</f>
        <v>平成23年度</v>
      </c>
      <c r="B30" s="31"/>
      <c r="C30" s="31"/>
      <c r="D30" s="31"/>
      <c r="E30" s="31"/>
      <c r="F30" s="30"/>
      <c r="G30" s="106">
        <v>7445</v>
      </c>
      <c r="H30" s="106"/>
      <c r="I30" s="106"/>
      <c r="J30" s="106"/>
      <c r="K30" s="106"/>
      <c r="L30" s="106">
        <v>5397146</v>
      </c>
      <c r="M30" s="106"/>
      <c r="N30" s="106"/>
      <c r="O30" s="106"/>
      <c r="P30" s="106"/>
      <c r="Q30" s="106">
        <v>38</v>
      </c>
      <c r="R30" s="106"/>
      <c r="S30" s="106"/>
      <c r="T30" s="106"/>
      <c r="U30" s="106"/>
      <c r="V30" s="106">
        <v>34119</v>
      </c>
      <c r="W30" s="106"/>
      <c r="X30" s="106"/>
      <c r="Y30" s="106"/>
      <c r="Z30" s="106"/>
      <c r="AA30" s="106">
        <v>0</v>
      </c>
      <c r="AB30" s="106"/>
      <c r="AC30" s="106"/>
      <c r="AD30" s="106"/>
      <c r="AE30" s="106"/>
      <c r="AF30" s="106">
        <v>0</v>
      </c>
      <c r="AG30" s="106"/>
      <c r="AH30" s="106"/>
      <c r="AI30" s="106"/>
      <c r="AJ30" s="106"/>
      <c r="AK30" s="106">
        <v>0</v>
      </c>
      <c r="AL30" s="106"/>
      <c r="AM30" s="106"/>
      <c r="AN30" s="106"/>
      <c r="AO30" s="106"/>
      <c r="AP30" s="106">
        <v>0</v>
      </c>
      <c r="AQ30" s="106"/>
      <c r="AR30" s="106"/>
      <c r="AS30" s="106"/>
      <c r="AT30" s="106"/>
    </row>
    <row r="31" spans="1:46" ht="20.100000000000001" hidden="1" customHeight="1" outlineLevel="1">
      <c r="A31" s="47" t="str">
        <f>A11</f>
        <v>平成24年度</v>
      </c>
      <c r="B31" s="31"/>
      <c r="C31" s="31"/>
      <c r="D31" s="31"/>
      <c r="E31" s="31"/>
      <c r="F31" s="30"/>
      <c r="G31" s="106">
        <v>7809</v>
      </c>
      <c r="H31" s="106"/>
      <c r="I31" s="106"/>
      <c r="J31" s="106"/>
      <c r="K31" s="106"/>
      <c r="L31" s="106">
        <v>5648286</v>
      </c>
      <c r="M31" s="106"/>
      <c r="N31" s="106"/>
      <c r="O31" s="106"/>
      <c r="P31" s="106"/>
      <c r="Q31" s="106">
        <v>35</v>
      </c>
      <c r="R31" s="106"/>
      <c r="S31" s="106"/>
      <c r="T31" s="106"/>
      <c r="U31" s="106"/>
      <c r="V31" s="106">
        <v>31262</v>
      </c>
      <c r="W31" s="106"/>
      <c r="X31" s="106"/>
      <c r="Y31" s="106"/>
      <c r="Z31" s="106"/>
      <c r="AA31" s="106">
        <v>0</v>
      </c>
      <c r="AB31" s="106"/>
      <c r="AC31" s="106"/>
      <c r="AD31" s="106"/>
      <c r="AE31" s="106"/>
      <c r="AF31" s="106">
        <v>0</v>
      </c>
      <c r="AG31" s="106"/>
      <c r="AH31" s="106"/>
      <c r="AI31" s="106"/>
      <c r="AJ31" s="106"/>
      <c r="AK31" s="106">
        <v>0</v>
      </c>
      <c r="AL31" s="106"/>
      <c r="AM31" s="106"/>
      <c r="AN31" s="106"/>
      <c r="AO31" s="106"/>
      <c r="AP31" s="106">
        <v>0</v>
      </c>
      <c r="AQ31" s="106"/>
      <c r="AR31" s="106"/>
      <c r="AS31" s="106"/>
      <c r="AT31" s="106"/>
    </row>
    <row r="32" spans="1:46" ht="20.100000000000001" hidden="1" customHeight="1" outlineLevel="1">
      <c r="A32" s="47" t="str">
        <f>A12</f>
        <v>平成25年度</v>
      </c>
      <c r="B32" s="31"/>
      <c r="C32" s="31"/>
      <c r="D32" s="31"/>
      <c r="E32" s="31"/>
      <c r="F32" s="30"/>
      <c r="G32" s="106">
        <v>8172</v>
      </c>
      <c r="H32" s="106"/>
      <c r="I32" s="106"/>
      <c r="J32" s="106"/>
      <c r="K32" s="106"/>
      <c r="L32" s="106">
        <v>5900210</v>
      </c>
      <c r="M32" s="106"/>
      <c r="N32" s="106"/>
      <c r="O32" s="106"/>
      <c r="P32" s="106"/>
      <c r="Q32" s="106">
        <v>33</v>
      </c>
      <c r="R32" s="106"/>
      <c r="S32" s="106"/>
      <c r="T32" s="106"/>
      <c r="U32" s="106"/>
      <c r="V32" s="106">
        <v>29679</v>
      </c>
      <c r="W32" s="106"/>
      <c r="X32" s="106"/>
      <c r="Y32" s="106"/>
      <c r="Z32" s="106"/>
      <c r="AA32" s="106">
        <v>0</v>
      </c>
      <c r="AB32" s="106"/>
      <c r="AC32" s="106"/>
      <c r="AD32" s="106"/>
      <c r="AE32" s="106"/>
      <c r="AF32" s="106">
        <v>0</v>
      </c>
      <c r="AG32" s="106"/>
      <c r="AH32" s="106"/>
      <c r="AI32" s="106"/>
      <c r="AJ32" s="106"/>
      <c r="AK32" s="106">
        <v>0</v>
      </c>
      <c r="AL32" s="106"/>
      <c r="AM32" s="106"/>
      <c r="AN32" s="106"/>
      <c r="AO32" s="106"/>
      <c r="AP32" s="106">
        <v>0</v>
      </c>
      <c r="AQ32" s="106"/>
      <c r="AR32" s="106"/>
      <c r="AS32" s="106"/>
      <c r="AT32" s="106"/>
    </row>
    <row r="33" spans="1:46" ht="20.100000000000001" hidden="1" customHeight="1" outlineLevel="1">
      <c r="A33" s="47" t="str">
        <f>A13</f>
        <v>平成26年度</v>
      </c>
      <c r="B33" s="31"/>
      <c r="C33" s="31"/>
      <c r="D33" s="31"/>
      <c r="E33" s="31"/>
      <c r="F33" s="30"/>
      <c r="G33" s="106">
        <v>8518</v>
      </c>
      <c r="H33" s="106"/>
      <c r="I33" s="106"/>
      <c r="J33" s="106"/>
      <c r="K33" s="106"/>
      <c r="L33" s="106">
        <v>6059431</v>
      </c>
      <c r="M33" s="106"/>
      <c r="N33" s="106"/>
      <c r="O33" s="106"/>
      <c r="P33" s="106"/>
      <c r="Q33" s="106">
        <v>32</v>
      </c>
      <c r="R33" s="106"/>
      <c r="S33" s="106"/>
      <c r="T33" s="106"/>
      <c r="U33" s="106"/>
      <c r="V33" s="106">
        <v>28400</v>
      </c>
      <c r="W33" s="106"/>
      <c r="X33" s="106"/>
      <c r="Y33" s="106"/>
      <c r="Z33" s="106"/>
      <c r="AA33" s="106">
        <v>0</v>
      </c>
      <c r="AB33" s="106"/>
      <c r="AC33" s="106"/>
      <c r="AD33" s="106"/>
      <c r="AE33" s="106"/>
      <c r="AF33" s="106">
        <v>0</v>
      </c>
      <c r="AG33" s="106"/>
      <c r="AH33" s="106"/>
      <c r="AI33" s="106"/>
      <c r="AJ33" s="106"/>
      <c r="AK33" s="106">
        <v>0</v>
      </c>
      <c r="AL33" s="106"/>
      <c r="AM33" s="106"/>
      <c r="AN33" s="106"/>
      <c r="AO33" s="106"/>
      <c r="AP33" s="106">
        <v>0</v>
      </c>
      <c r="AQ33" s="106"/>
      <c r="AR33" s="106"/>
      <c r="AS33" s="106"/>
      <c r="AT33" s="106"/>
    </row>
    <row r="34" spans="1:46" ht="20.100000000000001" hidden="1" customHeight="1" outlineLevel="1">
      <c r="A34" s="47" t="str">
        <f>A14</f>
        <v>平成27年度</v>
      </c>
      <c r="B34" s="31"/>
      <c r="C34" s="31"/>
      <c r="D34" s="31"/>
      <c r="E34" s="31"/>
      <c r="F34" s="30"/>
      <c r="G34" s="106">
        <v>8799</v>
      </c>
      <c r="H34" s="106"/>
      <c r="I34" s="106"/>
      <c r="J34" s="106"/>
      <c r="K34" s="106"/>
      <c r="L34" s="106">
        <v>6324867</v>
      </c>
      <c r="M34" s="106"/>
      <c r="N34" s="106"/>
      <c r="O34" s="106"/>
      <c r="P34" s="106"/>
      <c r="Q34" s="106">
        <v>29</v>
      </c>
      <c r="R34" s="106"/>
      <c r="S34" s="106"/>
      <c r="T34" s="106"/>
      <c r="U34" s="106"/>
      <c r="V34" s="106">
        <v>26132</v>
      </c>
      <c r="W34" s="106"/>
      <c r="X34" s="106"/>
      <c r="Y34" s="106"/>
      <c r="Z34" s="106"/>
      <c r="AA34" s="106">
        <v>0</v>
      </c>
      <c r="AB34" s="106"/>
      <c r="AC34" s="106"/>
      <c r="AD34" s="106"/>
      <c r="AE34" s="106"/>
      <c r="AF34" s="106">
        <v>0</v>
      </c>
      <c r="AG34" s="106"/>
      <c r="AH34" s="106"/>
      <c r="AI34" s="106"/>
      <c r="AJ34" s="106"/>
      <c r="AK34" s="106">
        <v>0</v>
      </c>
      <c r="AL34" s="106"/>
      <c r="AM34" s="106"/>
      <c r="AN34" s="106"/>
      <c r="AO34" s="106"/>
      <c r="AP34" s="106">
        <v>0</v>
      </c>
      <c r="AQ34" s="106"/>
      <c r="AR34" s="106"/>
      <c r="AS34" s="106"/>
      <c r="AT34" s="106"/>
    </row>
    <row r="35" spans="1:46" ht="20.100000000000001" hidden="1" customHeight="1" outlineLevel="1">
      <c r="A35" s="47" t="str">
        <f>A17</f>
        <v>平成30年度</v>
      </c>
      <c r="B35" s="31"/>
      <c r="C35" s="31"/>
      <c r="D35" s="31"/>
      <c r="E35" s="31"/>
      <c r="F35" s="30"/>
      <c r="G35" s="106">
        <v>9050</v>
      </c>
      <c r="H35" s="106"/>
      <c r="I35" s="106"/>
      <c r="J35" s="106"/>
      <c r="K35" s="106"/>
      <c r="L35" s="106">
        <v>6511581</v>
      </c>
      <c r="M35" s="106"/>
      <c r="N35" s="106"/>
      <c r="O35" s="106"/>
      <c r="P35" s="106"/>
      <c r="Q35" s="106">
        <v>27</v>
      </c>
      <c r="R35" s="106"/>
      <c r="S35" s="106"/>
      <c r="T35" s="106"/>
      <c r="U35" s="106"/>
      <c r="V35" s="106">
        <v>23988</v>
      </c>
      <c r="W35" s="106"/>
      <c r="X35" s="106"/>
      <c r="Y35" s="106"/>
      <c r="Z35" s="106"/>
      <c r="AA35" s="106">
        <v>0</v>
      </c>
      <c r="AB35" s="106"/>
      <c r="AC35" s="106"/>
      <c r="AD35" s="106"/>
      <c r="AE35" s="106"/>
      <c r="AF35" s="106">
        <v>0</v>
      </c>
      <c r="AG35" s="106"/>
      <c r="AH35" s="106"/>
      <c r="AI35" s="106"/>
      <c r="AJ35" s="106"/>
      <c r="AK35" s="106">
        <v>0</v>
      </c>
      <c r="AL35" s="106"/>
      <c r="AM35" s="106"/>
      <c r="AN35" s="106"/>
      <c r="AO35" s="106"/>
      <c r="AP35" s="106">
        <v>0</v>
      </c>
      <c r="AQ35" s="106"/>
      <c r="AR35" s="106"/>
      <c r="AS35" s="106"/>
      <c r="AT35" s="106"/>
    </row>
    <row r="36" spans="1:46" ht="19.5" hidden="1" customHeight="1" outlineLevel="1">
      <c r="A36" s="47" t="str">
        <f>A16</f>
        <v>平成29年度</v>
      </c>
      <c r="B36" s="47"/>
      <c r="C36" s="47"/>
      <c r="D36" s="47"/>
      <c r="E36" s="47"/>
      <c r="F36" s="46"/>
      <c r="G36" s="107">
        <v>9302</v>
      </c>
      <c r="H36" s="106"/>
      <c r="I36" s="106"/>
      <c r="J36" s="106"/>
      <c r="K36" s="106"/>
      <c r="L36" s="106">
        <v>6669093</v>
      </c>
      <c r="M36" s="106"/>
      <c r="N36" s="106"/>
      <c r="O36" s="106"/>
      <c r="P36" s="106"/>
      <c r="Q36" s="106">
        <v>24</v>
      </c>
      <c r="R36" s="106"/>
      <c r="S36" s="106"/>
      <c r="T36" s="106"/>
      <c r="U36" s="106"/>
      <c r="V36" s="106">
        <v>21041</v>
      </c>
      <c r="W36" s="106"/>
      <c r="X36" s="106"/>
      <c r="Y36" s="106"/>
      <c r="Z36" s="106"/>
      <c r="AA36" s="106">
        <v>0</v>
      </c>
      <c r="AB36" s="106"/>
      <c r="AC36" s="106"/>
      <c r="AD36" s="106"/>
      <c r="AE36" s="106"/>
      <c r="AF36" s="106">
        <v>0</v>
      </c>
      <c r="AG36" s="106"/>
      <c r="AH36" s="106"/>
      <c r="AI36" s="106"/>
      <c r="AJ36" s="106"/>
      <c r="AK36" s="106">
        <v>0</v>
      </c>
      <c r="AL36" s="106"/>
      <c r="AM36" s="106"/>
      <c r="AN36" s="106"/>
      <c r="AO36" s="106"/>
      <c r="AP36" s="106">
        <v>0</v>
      </c>
      <c r="AQ36" s="106"/>
      <c r="AR36" s="106"/>
      <c r="AS36" s="106"/>
      <c r="AT36" s="106"/>
    </row>
    <row r="37" spans="1:46" ht="20.100000000000001" hidden="1" customHeight="1" outlineLevel="1">
      <c r="A37" s="47" t="s">
        <v>21</v>
      </c>
      <c r="B37" s="47"/>
      <c r="C37" s="47"/>
      <c r="D37" s="47"/>
      <c r="E37" s="47"/>
      <c r="F37" s="46"/>
      <c r="G37" s="107">
        <v>9390</v>
      </c>
      <c r="H37" s="106"/>
      <c r="I37" s="106"/>
      <c r="J37" s="106"/>
      <c r="K37" s="106"/>
      <c r="L37" s="106">
        <v>6732915</v>
      </c>
      <c r="M37" s="106"/>
      <c r="N37" s="106"/>
      <c r="O37" s="106"/>
      <c r="P37" s="106"/>
      <c r="Q37" s="106">
        <v>22</v>
      </c>
      <c r="R37" s="106"/>
      <c r="S37" s="106"/>
      <c r="T37" s="106"/>
      <c r="U37" s="106"/>
      <c r="V37" s="106">
        <v>19482</v>
      </c>
      <c r="W37" s="106"/>
      <c r="X37" s="106"/>
      <c r="Y37" s="106"/>
      <c r="Z37" s="106"/>
      <c r="AA37" s="106">
        <v>0</v>
      </c>
      <c r="AB37" s="106"/>
      <c r="AC37" s="106"/>
      <c r="AD37" s="106"/>
      <c r="AE37" s="106"/>
      <c r="AF37" s="106">
        <v>0</v>
      </c>
      <c r="AG37" s="106"/>
      <c r="AH37" s="106"/>
      <c r="AI37" s="106"/>
      <c r="AJ37" s="106"/>
      <c r="AK37" s="106">
        <v>0</v>
      </c>
      <c r="AL37" s="106"/>
      <c r="AM37" s="106"/>
      <c r="AN37" s="106"/>
      <c r="AO37" s="106"/>
      <c r="AP37" s="106">
        <v>0</v>
      </c>
      <c r="AQ37" s="106"/>
      <c r="AR37" s="106"/>
      <c r="AS37" s="106"/>
      <c r="AT37" s="106"/>
    </row>
    <row r="38" spans="1:46" ht="20.100000000000001" customHeight="1" collapsed="1">
      <c r="A38" s="47" t="str">
        <f>A18</f>
        <v>令和元年度</v>
      </c>
      <c r="B38" s="47"/>
      <c r="C38" s="47"/>
      <c r="D38" s="47"/>
      <c r="E38" s="47"/>
      <c r="F38" s="46"/>
      <c r="G38" s="107">
        <v>9438</v>
      </c>
      <c r="H38" s="106"/>
      <c r="I38" s="106"/>
      <c r="J38" s="106"/>
      <c r="K38" s="106"/>
      <c r="L38" s="106">
        <v>6773714</v>
      </c>
      <c r="M38" s="106"/>
      <c r="N38" s="106"/>
      <c r="O38" s="106"/>
      <c r="P38" s="106"/>
      <c r="Q38" s="106">
        <v>21</v>
      </c>
      <c r="R38" s="106"/>
      <c r="S38" s="106"/>
      <c r="T38" s="106"/>
      <c r="U38" s="106"/>
      <c r="V38" s="106">
        <v>18722</v>
      </c>
      <c r="W38" s="106"/>
      <c r="X38" s="106"/>
      <c r="Y38" s="106"/>
      <c r="Z38" s="106"/>
      <c r="AA38" s="106">
        <v>0</v>
      </c>
      <c r="AB38" s="106"/>
      <c r="AC38" s="106"/>
      <c r="AD38" s="106"/>
      <c r="AE38" s="106"/>
      <c r="AF38" s="106">
        <v>0</v>
      </c>
      <c r="AG38" s="106"/>
      <c r="AH38" s="106"/>
      <c r="AI38" s="106"/>
      <c r="AJ38" s="106"/>
      <c r="AK38" s="106">
        <v>0</v>
      </c>
      <c r="AL38" s="106"/>
      <c r="AM38" s="106"/>
      <c r="AN38" s="106"/>
      <c r="AO38" s="106"/>
      <c r="AP38" s="106">
        <v>0</v>
      </c>
      <c r="AQ38" s="106"/>
      <c r="AR38" s="106"/>
      <c r="AS38" s="106"/>
      <c r="AT38" s="106"/>
    </row>
    <row r="39" spans="1:46" ht="20.100000000000001" customHeight="1">
      <c r="A39" s="47" t="s">
        <v>19</v>
      </c>
      <c r="B39" s="47"/>
      <c r="C39" s="47"/>
      <c r="D39" s="47"/>
      <c r="E39" s="47"/>
      <c r="F39" s="46"/>
      <c r="G39" s="107">
        <v>9493</v>
      </c>
      <c r="H39" s="106"/>
      <c r="I39" s="106"/>
      <c r="J39" s="106"/>
      <c r="K39" s="106"/>
      <c r="L39" s="106">
        <v>6829221</v>
      </c>
      <c r="M39" s="106"/>
      <c r="N39" s="106"/>
      <c r="O39" s="106"/>
      <c r="P39" s="106"/>
      <c r="Q39" s="106">
        <v>20</v>
      </c>
      <c r="R39" s="106"/>
      <c r="S39" s="106"/>
      <c r="T39" s="106"/>
      <c r="U39" s="106"/>
      <c r="V39" s="106">
        <v>17979</v>
      </c>
      <c r="W39" s="106"/>
      <c r="X39" s="106"/>
      <c r="Y39" s="106"/>
      <c r="Z39" s="106"/>
      <c r="AA39" s="106">
        <v>0</v>
      </c>
      <c r="AB39" s="106"/>
      <c r="AC39" s="106"/>
      <c r="AD39" s="106"/>
      <c r="AE39" s="106"/>
      <c r="AF39" s="106">
        <v>0</v>
      </c>
      <c r="AG39" s="106"/>
      <c r="AH39" s="106"/>
      <c r="AI39" s="106"/>
      <c r="AJ39" s="106"/>
      <c r="AK39" s="106">
        <v>0</v>
      </c>
      <c r="AL39" s="106"/>
      <c r="AM39" s="106"/>
      <c r="AN39" s="106"/>
      <c r="AO39" s="106"/>
      <c r="AP39" s="106">
        <v>0</v>
      </c>
      <c r="AQ39" s="106"/>
      <c r="AR39" s="106"/>
      <c r="AS39" s="106"/>
      <c r="AT39" s="106"/>
    </row>
    <row r="40" spans="1:46" ht="20.100000000000001" customHeight="1">
      <c r="A40" s="47" t="s">
        <v>39</v>
      </c>
      <c r="B40" s="31"/>
      <c r="C40" s="31"/>
      <c r="D40" s="31"/>
      <c r="E40" s="31"/>
      <c r="F40" s="30"/>
      <c r="G40" s="107">
        <v>9495</v>
      </c>
      <c r="H40" s="106"/>
      <c r="I40" s="106"/>
      <c r="J40" s="106"/>
      <c r="K40" s="106"/>
      <c r="L40" s="106">
        <v>6831752</v>
      </c>
      <c r="M40" s="106"/>
      <c r="N40" s="106"/>
      <c r="O40" s="106"/>
      <c r="P40" s="106"/>
      <c r="Q40" s="106">
        <v>16</v>
      </c>
      <c r="R40" s="106"/>
      <c r="S40" s="106"/>
      <c r="T40" s="106"/>
      <c r="U40" s="106"/>
      <c r="V40" s="106">
        <v>14642</v>
      </c>
      <c r="W40" s="106"/>
      <c r="X40" s="106"/>
      <c r="Y40" s="106"/>
      <c r="Z40" s="106"/>
      <c r="AA40" s="106">
        <v>0</v>
      </c>
      <c r="AB40" s="106"/>
      <c r="AC40" s="106"/>
      <c r="AD40" s="106"/>
      <c r="AE40" s="106"/>
      <c r="AF40" s="106">
        <v>0</v>
      </c>
      <c r="AG40" s="106"/>
      <c r="AH40" s="106"/>
      <c r="AI40" s="106"/>
      <c r="AJ40" s="106"/>
      <c r="AK40" s="106">
        <v>0</v>
      </c>
      <c r="AL40" s="106"/>
      <c r="AM40" s="106"/>
      <c r="AN40" s="106"/>
      <c r="AO40" s="106"/>
      <c r="AP40" s="106">
        <v>0</v>
      </c>
      <c r="AQ40" s="106"/>
      <c r="AR40" s="106"/>
      <c r="AS40" s="106"/>
      <c r="AT40" s="106"/>
    </row>
    <row r="41" spans="1:46" ht="20.100000000000001" customHeight="1">
      <c r="A41" s="47" t="s">
        <v>38</v>
      </c>
      <c r="B41" s="31"/>
      <c r="C41" s="31"/>
      <c r="D41" s="31"/>
      <c r="E41" s="31"/>
      <c r="F41" s="30"/>
      <c r="G41" s="107">
        <v>9402</v>
      </c>
      <c r="H41" s="106"/>
      <c r="I41" s="106"/>
      <c r="J41" s="106"/>
      <c r="K41" s="106"/>
      <c r="L41" s="106">
        <v>6737865</v>
      </c>
      <c r="M41" s="106"/>
      <c r="N41" s="106"/>
      <c r="O41" s="106"/>
      <c r="P41" s="106"/>
      <c r="Q41" s="106">
        <v>15</v>
      </c>
      <c r="R41" s="106"/>
      <c r="S41" s="106"/>
      <c r="T41" s="106"/>
      <c r="U41" s="106"/>
      <c r="V41" s="106">
        <v>13612</v>
      </c>
      <c r="W41" s="106"/>
      <c r="X41" s="106"/>
      <c r="Y41" s="106"/>
      <c r="Z41" s="106"/>
      <c r="AA41" s="106" t="s">
        <v>94</v>
      </c>
      <c r="AB41" s="106"/>
      <c r="AC41" s="106"/>
      <c r="AD41" s="106"/>
      <c r="AE41" s="106"/>
      <c r="AF41" s="106" t="s">
        <v>94</v>
      </c>
      <c r="AG41" s="106"/>
      <c r="AH41" s="106"/>
      <c r="AI41" s="106"/>
      <c r="AJ41" s="106"/>
      <c r="AK41" s="106" t="s">
        <v>94</v>
      </c>
      <c r="AL41" s="106"/>
      <c r="AM41" s="106"/>
      <c r="AN41" s="106"/>
      <c r="AO41" s="106"/>
      <c r="AP41" s="106" t="s">
        <v>94</v>
      </c>
      <c r="AQ41" s="106"/>
      <c r="AR41" s="106"/>
      <c r="AS41" s="106"/>
      <c r="AT41" s="106"/>
    </row>
    <row r="42" spans="1:46" ht="20.100000000000001" customHeight="1">
      <c r="A42" s="47" t="s">
        <v>37</v>
      </c>
      <c r="B42" s="31"/>
      <c r="C42" s="31"/>
      <c r="D42" s="31"/>
      <c r="E42" s="31"/>
      <c r="F42" s="30"/>
      <c r="G42" s="107">
        <v>9324</v>
      </c>
      <c r="H42" s="106"/>
      <c r="I42" s="106"/>
      <c r="J42" s="106"/>
      <c r="K42" s="106"/>
      <c r="L42" s="106">
        <v>6815028</v>
      </c>
      <c r="M42" s="106"/>
      <c r="N42" s="106"/>
      <c r="O42" s="106"/>
      <c r="P42" s="106"/>
      <c r="Q42" s="106">
        <v>12</v>
      </c>
      <c r="R42" s="106"/>
      <c r="S42" s="106"/>
      <c r="T42" s="106"/>
      <c r="U42" s="106"/>
      <c r="V42" s="106">
        <v>11297</v>
      </c>
      <c r="W42" s="106"/>
      <c r="X42" s="106"/>
      <c r="Y42" s="106"/>
      <c r="Z42" s="106"/>
      <c r="AA42" s="106">
        <v>0</v>
      </c>
      <c r="AB42" s="106"/>
      <c r="AC42" s="106"/>
      <c r="AD42" s="106"/>
      <c r="AE42" s="106"/>
      <c r="AF42" s="106">
        <v>0</v>
      </c>
      <c r="AG42" s="106"/>
      <c r="AH42" s="106"/>
      <c r="AI42" s="106"/>
      <c r="AJ42" s="106"/>
      <c r="AK42" s="106">
        <v>0</v>
      </c>
      <c r="AL42" s="106"/>
      <c r="AM42" s="106"/>
      <c r="AN42" s="106"/>
      <c r="AO42" s="106"/>
      <c r="AP42" s="106">
        <v>0</v>
      </c>
      <c r="AQ42" s="106"/>
      <c r="AR42" s="106"/>
      <c r="AS42" s="106"/>
      <c r="AT42" s="106"/>
    </row>
    <row r="43" spans="1:46" ht="14.1" customHeight="1">
      <c r="A43" s="112"/>
      <c r="B43" s="111"/>
      <c r="C43" s="111"/>
      <c r="D43" s="111"/>
      <c r="E43" s="111"/>
      <c r="F43" s="110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</row>
    <row r="44" spans="1:46" ht="18" customHeight="1">
      <c r="A44" s="52" t="s">
        <v>51</v>
      </c>
      <c r="B44" s="51"/>
      <c r="C44" s="51"/>
      <c r="D44" s="51"/>
      <c r="E44" s="51"/>
      <c r="F44" s="51"/>
      <c r="G44" s="50" t="s">
        <v>93</v>
      </c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</row>
    <row r="45" spans="1:46" ht="18" customHeight="1">
      <c r="A45" s="52"/>
      <c r="B45" s="51"/>
      <c r="C45" s="51"/>
      <c r="D45" s="51"/>
      <c r="E45" s="51"/>
      <c r="F45" s="51"/>
      <c r="G45" s="51" t="s">
        <v>92</v>
      </c>
      <c r="H45" s="51"/>
      <c r="I45" s="51"/>
      <c r="J45" s="51"/>
      <c r="K45" s="51"/>
      <c r="L45" s="51"/>
      <c r="M45" s="51"/>
      <c r="N45" s="51"/>
      <c r="O45" s="51"/>
      <c r="P45" s="51"/>
      <c r="Q45" s="51" t="s">
        <v>91</v>
      </c>
      <c r="R45" s="51"/>
      <c r="S45" s="51"/>
      <c r="T45" s="51"/>
      <c r="U45" s="51"/>
      <c r="V45" s="51"/>
      <c r="W45" s="51"/>
      <c r="X45" s="51"/>
      <c r="Y45" s="51"/>
      <c r="Z45" s="51"/>
      <c r="AA45" s="51" t="s">
        <v>90</v>
      </c>
      <c r="AB45" s="51"/>
      <c r="AC45" s="51"/>
      <c r="AD45" s="51"/>
      <c r="AE45" s="51"/>
      <c r="AF45" s="51"/>
      <c r="AG45" s="51"/>
      <c r="AH45" s="51"/>
      <c r="AI45" s="51"/>
      <c r="AJ45" s="51"/>
      <c r="AK45" s="51" t="s">
        <v>89</v>
      </c>
      <c r="AL45" s="51"/>
      <c r="AM45" s="51"/>
      <c r="AN45" s="51"/>
      <c r="AO45" s="51"/>
      <c r="AP45" s="51"/>
      <c r="AQ45" s="51"/>
      <c r="AR45" s="51"/>
      <c r="AS45" s="51"/>
      <c r="AT45" s="50"/>
    </row>
    <row r="46" spans="1:46" ht="18" customHeight="1">
      <c r="A46" s="52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0"/>
    </row>
    <row r="47" spans="1:46" ht="18" customHeight="1">
      <c r="A47" s="52"/>
      <c r="B47" s="51"/>
      <c r="C47" s="51"/>
      <c r="D47" s="51"/>
      <c r="E47" s="51"/>
      <c r="F47" s="51"/>
      <c r="G47" s="51" t="s">
        <v>88</v>
      </c>
      <c r="H47" s="51"/>
      <c r="I47" s="51"/>
      <c r="J47" s="51"/>
      <c r="K47" s="51"/>
      <c r="L47" s="51" t="s">
        <v>0</v>
      </c>
      <c r="M47" s="51"/>
      <c r="N47" s="51"/>
      <c r="O47" s="51"/>
      <c r="P47" s="51"/>
      <c r="Q47" s="51" t="s">
        <v>88</v>
      </c>
      <c r="R47" s="51"/>
      <c r="S47" s="51"/>
      <c r="T47" s="51"/>
      <c r="U47" s="51"/>
      <c r="V47" s="51" t="s">
        <v>0</v>
      </c>
      <c r="W47" s="51"/>
      <c r="X47" s="51"/>
      <c r="Y47" s="51"/>
      <c r="Z47" s="51"/>
      <c r="AA47" s="51" t="s">
        <v>88</v>
      </c>
      <c r="AB47" s="51"/>
      <c r="AC47" s="51"/>
      <c r="AD47" s="51"/>
      <c r="AE47" s="51"/>
      <c r="AF47" s="51" t="s">
        <v>0</v>
      </c>
      <c r="AG47" s="51"/>
      <c r="AH47" s="51"/>
      <c r="AI47" s="51"/>
      <c r="AJ47" s="51"/>
      <c r="AK47" s="51" t="s">
        <v>88</v>
      </c>
      <c r="AL47" s="51"/>
      <c r="AM47" s="51"/>
      <c r="AN47" s="51"/>
      <c r="AO47" s="51"/>
      <c r="AP47" s="51" t="s">
        <v>0</v>
      </c>
      <c r="AQ47" s="51"/>
      <c r="AR47" s="51"/>
      <c r="AS47" s="51"/>
      <c r="AT47" s="50"/>
    </row>
    <row r="48" spans="1:46" ht="13.5" customHeight="1">
      <c r="A48" s="25"/>
      <c r="B48" s="25"/>
      <c r="C48" s="25"/>
      <c r="D48" s="25"/>
      <c r="E48" s="25"/>
      <c r="F48" s="23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</row>
    <row r="49" spans="1:46" ht="19.8" hidden="1" customHeight="1" outlineLevel="1">
      <c r="A49" s="47" t="str">
        <f>A9</f>
        <v>平成22年度</v>
      </c>
      <c r="B49" s="31"/>
      <c r="C49" s="31"/>
      <c r="D49" s="31"/>
      <c r="E49" s="31"/>
      <c r="F49" s="30"/>
      <c r="G49" s="106">
        <v>9</v>
      </c>
      <c r="H49" s="106"/>
      <c r="I49" s="106"/>
      <c r="J49" s="106"/>
      <c r="K49" s="106"/>
      <c r="L49" s="106">
        <v>3923</v>
      </c>
      <c r="M49" s="106"/>
      <c r="N49" s="106"/>
      <c r="O49" s="106"/>
      <c r="P49" s="106"/>
      <c r="Q49" s="106">
        <v>531</v>
      </c>
      <c r="R49" s="106"/>
      <c r="S49" s="106"/>
      <c r="T49" s="106"/>
      <c r="U49" s="106"/>
      <c r="V49" s="106">
        <v>476535</v>
      </c>
      <c r="W49" s="106"/>
      <c r="X49" s="106"/>
      <c r="Y49" s="106"/>
      <c r="Z49" s="106"/>
      <c r="AA49" s="106">
        <v>65</v>
      </c>
      <c r="AB49" s="106"/>
      <c r="AC49" s="106"/>
      <c r="AD49" s="106"/>
      <c r="AE49" s="106"/>
      <c r="AF49" s="106">
        <v>47864</v>
      </c>
      <c r="AG49" s="106"/>
      <c r="AH49" s="106"/>
      <c r="AI49" s="106"/>
      <c r="AJ49" s="106"/>
      <c r="AK49" s="106">
        <v>8</v>
      </c>
      <c r="AL49" s="106"/>
      <c r="AM49" s="106"/>
      <c r="AN49" s="106"/>
      <c r="AO49" s="106"/>
      <c r="AP49" s="106">
        <v>1010</v>
      </c>
      <c r="AQ49" s="106"/>
      <c r="AR49" s="106"/>
      <c r="AS49" s="106"/>
      <c r="AT49" s="106"/>
    </row>
    <row r="50" spans="1:46" ht="19.8" hidden="1" customHeight="1" outlineLevel="1">
      <c r="A50" s="47" t="str">
        <f>A10</f>
        <v>平成23年度</v>
      </c>
      <c r="B50" s="31"/>
      <c r="C50" s="31"/>
      <c r="D50" s="31"/>
      <c r="E50" s="31"/>
      <c r="F50" s="30"/>
      <c r="G50" s="107">
        <v>11</v>
      </c>
      <c r="H50" s="106"/>
      <c r="I50" s="106"/>
      <c r="J50" s="106"/>
      <c r="K50" s="106"/>
      <c r="L50" s="106">
        <v>4801</v>
      </c>
      <c r="M50" s="106"/>
      <c r="N50" s="106"/>
      <c r="O50" s="106"/>
      <c r="P50" s="106"/>
      <c r="Q50" s="106">
        <v>536</v>
      </c>
      <c r="R50" s="106"/>
      <c r="S50" s="106"/>
      <c r="T50" s="106"/>
      <c r="U50" s="106"/>
      <c r="V50" s="106">
        <v>477371</v>
      </c>
      <c r="W50" s="106"/>
      <c r="X50" s="106"/>
      <c r="Y50" s="106"/>
      <c r="Z50" s="106"/>
      <c r="AA50" s="106">
        <v>73</v>
      </c>
      <c r="AB50" s="106"/>
      <c r="AC50" s="106"/>
      <c r="AD50" s="106"/>
      <c r="AE50" s="106"/>
      <c r="AF50" s="106">
        <v>53897</v>
      </c>
      <c r="AG50" s="106"/>
      <c r="AH50" s="106"/>
      <c r="AI50" s="106"/>
      <c r="AJ50" s="106"/>
      <c r="AK50" s="106">
        <v>2</v>
      </c>
      <c r="AL50" s="106"/>
      <c r="AM50" s="106"/>
      <c r="AN50" s="106"/>
      <c r="AO50" s="106"/>
      <c r="AP50" s="106">
        <v>340</v>
      </c>
      <c r="AQ50" s="106"/>
      <c r="AR50" s="106"/>
      <c r="AS50" s="106"/>
      <c r="AT50" s="106"/>
    </row>
    <row r="51" spans="1:46" ht="19.8" hidden="1" customHeight="1" outlineLevel="1">
      <c r="A51" s="47" t="str">
        <f>A11</f>
        <v>平成24年度</v>
      </c>
      <c r="B51" s="31"/>
      <c r="C51" s="31"/>
      <c r="D51" s="31"/>
      <c r="E51" s="31"/>
      <c r="F51" s="30"/>
      <c r="G51" s="107">
        <v>8</v>
      </c>
      <c r="H51" s="106"/>
      <c r="I51" s="106"/>
      <c r="J51" s="106"/>
      <c r="K51" s="106"/>
      <c r="L51" s="106">
        <v>4380</v>
      </c>
      <c r="M51" s="106"/>
      <c r="N51" s="106"/>
      <c r="O51" s="106"/>
      <c r="P51" s="106"/>
      <c r="Q51" s="106">
        <v>552</v>
      </c>
      <c r="R51" s="106"/>
      <c r="S51" s="106"/>
      <c r="T51" s="106"/>
      <c r="U51" s="106"/>
      <c r="V51" s="106">
        <v>488532</v>
      </c>
      <c r="W51" s="106"/>
      <c r="X51" s="106"/>
      <c r="Y51" s="106"/>
      <c r="Z51" s="106"/>
      <c r="AA51" s="106">
        <v>52</v>
      </c>
      <c r="AB51" s="106"/>
      <c r="AC51" s="106"/>
      <c r="AD51" s="106"/>
      <c r="AE51" s="106"/>
      <c r="AF51" s="106">
        <v>46340</v>
      </c>
      <c r="AG51" s="106"/>
      <c r="AH51" s="106"/>
      <c r="AI51" s="106"/>
      <c r="AJ51" s="106"/>
      <c r="AK51" s="106">
        <v>0</v>
      </c>
      <c r="AL51" s="106"/>
      <c r="AM51" s="106"/>
      <c r="AN51" s="106"/>
      <c r="AO51" s="106"/>
      <c r="AP51" s="106">
        <v>0</v>
      </c>
      <c r="AQ51" s="106"/>
      <c r="AR51" s="106"/>
      <c r="AS51" s="106"/>
      <c r="AT51" s="106"/>
    </row>
    <row r="52" spans="1:46" ht="19.8" hidden="1" customHeight="1" outlineLevel="1">
      <c r="A52" s="47" t="str">
        <f>A12</f>
        <v>平成25年度</v>
      </c>
      <c r="B52" s="31"/>
      <c r="C52" s="31"/>
      <c r="D52" s="31"/>
      <c r="E52" s="31"/>
      <c r="F52" s="30"/>
      <c r="G52" s="107">
        <v>7</v>
      </c>
      <c r="H52" s="106"/>
      <c r="I52" s="106"/>
      <c r="J52" s="106"/>
      <c r="K52" s="106"/>
      <c r="L52" s="106">
        <v>3041</v>
      </c>
      <c r="M52" s="106"/>
      <c r="N52" s="106"/>
      <c r="O52" s="106"/>
      <c r="P52" s="106"/>
      <c r="Q52" s="106">
        <v>543</v>
      </c>
      <c r="R52" s="106"/>
      <c r="S52" s="106"/>
      <c r="T52" s="106"/>
      <c r="U52" s="106"/>
      <c r="V52" s="106">
        <v>479331</v>
      </c>
      <c r="W52" s="106"/>
      <c r="X52" s="106"/>
      <c r="Y52" s="106"/>
      <c r="Z52" s="106"/>
      <c r="AA52" s="106">
        <v>64</v>
      </c>
      <c r="AB52" s="106"/>
      <c r="AC52" s="106"/>
      <c r="AD52" s="106"/>
      <c r="AE52" s="106"/>
      <c r="AF52" s="106">
        <v>47189</v>
      </c>
      <c r="AG52" s="106"/>
      <c r="AH52" s="106"/>
      <c r="AI52" s="106"/>
      <c r="AJ52" s="106"/>
      <c r="AK52" s="106">
        <v>0</v>
      </c>
      <c r="AL52" s="106"/>
      <c r="AM52" s="106"/>
      <c r="AN52" s="106"/>
      <c r="AO52" s="106"/>
      <c r="AP52" s="106">
        <v>0</v>
      </c>
      <c r="AQ52" s="106"/>
      <c r="AR52" s="106"/>
      <c r="AS52" s="106"/>
      <c r="AT52" s="106"/>
    </row>
    <row r="53" spans="1:46" ht="19.8" hidden="1" customHeight="1" outlineLevel="1">
      <c r="A53" s="47" t="str">
        <f>A13</f>
        <v>平成26年度</v>
      </c>
      <c r="B53" s="31"/>
      <c r="C53" s="31"/>
      <c r="D53" s="31"/>
      <c r="E53" s="31"/>
      <c r="F53" s="30"/>
      <c r="G53" s="107">
        <v>5</v>
      </c>
      <c r="H53" s="106"/>
      <c r="I53" s="106"/>
      <c r="J53" s="106"/>
      <c r="K53" s="106"/>
      <c r="L53" s="106">
        <v>2185</v>
      </c>
      <c r="M53" s="106"/>
      <c r="N53" s="106"/>
      <c r="O53" s="106"/>
      <c r="P53" s="106"/>
      <c r="Q53" s="106">
        <v>550</v>
      </c>
      <c r="R53" s="106"/>
      <c r="S53" s="106"/>
      <c r="T53" s="106"/>
      <c r="U53" s="106"/>
      <c r="V53" s="106">
        <v>478809</v>
      </c>
      <c r="W53" s="106"/>
      <c r="X53" s="106"/>
      <c r="Y53" s="106"/>
      <c r="Z53" s="106"/>
      <c r="AA53" s="106">
        <v>57</v>
      </c>
      <c r="AB53" s="106"/>
      <c r="AC53" s="106"/>
      <c r="AD53" s="106"/>
      <c r="AE53" s="106"/>
      <c r="AF53" s="106">
        <v>42570</v>
      </c>
      <c r="AG53" s="106"/>
      <c r="AH53" s="106"/>
      <c r="AI53" s="106"/>
      <c r="AJ53" s="106"/>
      <c r="AK53" s="106">
        <v>0</v>
      </c>
      <c r="AL53" s="106"/>
      <c r="AM53" s="106"/>
      <c r="AN53" s="106"/>
      <c r="AO53" s="106"/>
      <c r="AP53" s="106">
        <v>0</v>
      </c>
      <c r="AQ53" s="106"/>
      <c r="AR53" s="106"/>
      <c r="AS53" s="106"/>
      <c r="AT53" s="106"/>
    </row>
    <row r="54" spans="1:46" ht="19.8" hidden="1" customHeight="1" outlineLevel="1">
      <c r="A54" s="47" t="str">
        <f>A14</f>
        <v>平成27年度</v>
      </c>
      <c r="B54" s="31"/>
      <c r="C54" s="31"/>
      <c r="D54" s="31"/>
      <c r="E54" s="31"/>
      <c r="F54" s="30"/>
      <c r="G54" s="107">
        <v>4</v>
      </c>
      <c r="H54" s="106"/>
      <c r="I54" s="106"/>
      <c r="J54" s="106"/>
      <c r="K54" s="106"/>
      <c r="L54" s="106">
        <v>1924</v>
      </c>
      <c r="M54" s="106"/>
      <c r="N54" s="106"/>
      <c r="O54" s="106"/>
      <c r="P54" s="106"/>
      <c r="Q54" s="106">
        <v>559</v>
      </c>
      <c r="R54" s="106"/>
      <c r="S54" s="106"/>
      <c r="T54" s="106"/>
      <c r="U54" s="106"/>
      <c r="V54" s="106">
        <v>490406</v>
      </c>
      <c r="W54" s="106"/>
      <c r="X54" s="106"/>
      <c r="Y54" s="106"/>
      <c r="Z54" s="106"/>
      <c r="AA54" s="106">
        <v>47</v>
      </c>
      <c r="AB54" s="106"/>
      <c r="AC54" s="106"/>
      <c r="AD54" s="106"/>
      <c r="AE54" s="106"/>
      <c r="AF54" s="106">
        <v>36880</v>
      </c>
      <c r="AG54" s="106"/>
      <c r="AH54" s="106"/>
      <c r="AI54" s="106"/>
      <c r="AJ54" s="106"/>
      <c r="AK54" s="106">
        <v>0</v>
      </c>
      <c r="AL54" s="106"/>
      <c r="AM54" s="106"/>
      <c r="AN54" s="106"/>
      <c r="AO54" s="106"/>
      <c r="AP54" s="106">
        <v>0</v>
      </c>
      <c r="AQ54" s="106"/>
      <c r="AR54" s="106"/>
      <c r="AS54" s="106"/>
      <c r="AT54" s="106"/>
    </row>
    <row r="55" spans="1:46" ht="19.8" hidden="1" customHeight="1" outlineLevel="1">
      <c r="A55" s="47" t="str">
        <f>A19</f>
        <v>令和2年度</v>
      </c>
      <c r="B55" s="31"/>
      <c r="C55" s="31"/>
      <c r="D55" s="31"/>
      <c r="E55" s="31"/>
      <c r="F55" s="30"/>
      <c r="G55" s="107">
        <v>4</v>
      </c>
      <c r="H55" s="106"/>
      <c r="I55" s="106"/>
      <c r="J55" s="106"/>
      <c r="K55" s="106"/>
      <c r="L55" s="106">
        <v>1924</v>
      </c>
      <c r="M55" s="106"/>
      <c r="N55" s="106"/>
      <c r="O55" s="106"/>
      <c r="P55" s="106"/>
      <c r="Q55" s="106">
        <v>561</v>
      </c>
      <c r="R55" s="106"/>
      <c r="S55" s="106"/>
      <c r="T55" s="106"/>
      <c r="U55" s="106"/>
      <c r="V55" s="106">
        <v>491119</v>
      </c>
      <c r="W55" s="106"/>
      <c r="X55" s="106"/>
      <c r="Y55" s="106"/>
      <c r="Z55" s="106"/>
      <c r="AA55" s="106">
        <v>44</v>
      </c>
      <c r="AB55" s="106"/>
      <c r="AC55" s="106"/>
      <c r="AD55" s="106"/>
      <c r="AE55" s="106"/>
      <c r="AF55" s="106">
        <v>36036</v>
      </c>
      <c r="AG55" s="106"/>
      <c r="AH55" s="106"/>
      <c r="AI55" s="106"/>
      <c r="AJ55" s="106"/>
      <c r="AK55" s="106">
        <v>0</v>
      </c>
      <c r="AL55" s="106"/>
      <c r="AM55" s="106"/>
      <c r="AN55" s="106"/>
      <c r="AO55" s="106"/>
      <c r="AP55" s="106">
        <v>0</v>
      </c>
      <c r="AQ55" s="106"/>
      <c r="AR55" s="106"/>
      <c r="AS55" s="106"/>
      <c r="AT55" s="106"/>
    </row>
    <row r="56" spans="1:46" ht="19.8" hidden="1" customHeight="1" outlineLevel="1">
      <c r="A56" s="47" t="str">
        <f>A16</f>
        <v>平成29年度</v>
      </c>
      <c r="B56" s="47"/>
      <c r="C56" s="47"/>
      <c r="D56" s="47"/>
      <c r="E56" s="47"/>
      <c r="F56" s="46"/>
      <c r="G56" s="107">
        <v>4</v>
      </c>
      <c r="H56" s="106"/>
      <c r="I56" s="106"/>
      <c r="J56" s="106"/>
      <c r="K56" s="106"/>
      <c r="L56" s="106">
        <v>1877</v>
      </c>
      <c r="M56" s="106"/>
      <c r="N56" s="106"/>
      <c r="O56" s="106"/>
      <c r="P56" s="106"/>
      <c r="Q56" s="106">
        <v>563</v>
      </c>
      <c r="R56" s="106"/>
      <c r="S56" s="106"/>
      <c r="T56" s="106"/>
      <c r="U56" s="106"/>
      <c r="V56" s="106">
        <v>491697</v>
      </c>
      <c r="W56" s="106"/>
      <c r="X56" s="106"/>
      <c r="Y56" s="106"/>
      <c r="Z56" s="106"/>
      <c r="AA56" s="106">
        <v>38</v>
      </c>
      <c r="AB56" s="106"/>
      <c r="AC56" s="106"/>
      <c r="AD56" s="106"/>
      <c r="AE56" s="106"/>
      <c r="AF56" s="106">
        <v>31205</v>
      </c>
      <c r="AG56" s="106"/>
      <c r="AH56" s="106"/>
      <c r="AI56" s="106"/>
      <c r="AJ56" s="106"/>
      <c r="AK56" s="106">
        <v>0</v>
      </c>
      <c r="AL56" s="106"/>
      <c r="AM56" s="106"/>
      <c r="AN56" s="106"/>
      <c r="AO56" s="106"/>
      <c r="AP56" s="106">
        <v>0</v>
      </c>
      <c r="AQ56" s="106"/>
      <c r="AR56" s="106"/>
      <c r="AS56" s="106"/>
      <c r="AT56" s="106"/>
    </row>
    <row r="57" spans="1:46" ht="19.8" hidden="1" customHeight="1" outlineLevel="1">
      <c r="A57" s="47" t="s">
        <v>21</v>
      </c>
      <c r="B57" s="47"/>
      <c r="C57" s="47"/>
      <c r="D57" s="47"/>
      <c r="E57" s="47"/>
      <c r="F57" s="46"/>
      <c r="G57" s="107">
        <v>4</v>
      </c>
      <c r="H57" s="106"/>
      <c r="I57" s="106"/>
      <c r="J57" s="106"/>
      <c r="K57" s="106"/>
      <c r="L57" s="106">
        <v>1877</v>
      </c>
      <c r="M57" s="106"/>
      <c r="N57" s="106"/>
      <c r="O57" s="106"/>
      <c r="P57" s="106"/>
      <c r="Q57" s="106">
        <v>552</v>
      </c>
      <c r="R57" s="106"/>
      <c r="S57" s="106"/>
      <c r="T57" s="106"/>
      <c r="U57" s="106"/>
      <c r="V57" s="106">
        <v>479948</v>
      </c>
      <c r="W57" s="106"/>
      <c r="X57" s="106"/>
      <c r="Y57" s="106"/>
      <c r="Z57" s="106"/>
      <c r="AA57" s="106">
        <v>39</v>
      </c>
      <c r="AB57" s="106"/>
      <c r="AC57" s="106"/>
      <c r="AD57" s="106"/>
      <c r="AE57" s="106"/>
      <c r="AF57" s="106">
        <v>32540</v>
      </c>
      <c r="AG57" s="106"/>
      <c r="AH57" s="106"/>
      <c r="AI57" s="106"/>
      <c r="AJ57" s="106"/>
      <c r="AK57" s="106">
        <v>0</v>
      </c>
      <c r="AL57" s="106"/>
      <c r="AM57" s="106"/>
      <c r="AN57" s="106"/>
      <c r="AO57" s="106"/>
      <c r="AP57" s="106">
        <v>0</v>
      </c>
      <c r="AQ57" s="106"/>
      <c r="AR57" s="106"/>
      <c r="AS57" s="106"/>
      <c r="AT57" s="106"/>
    </row>
    <row r="58" spans="1:46" ht="19.8" customHeight="1" collapsed="1">
      <c r="A58" s="47" t="str">
        <f>A18</f>
        <v>令和元年度</v>
      </c>
      <c r="B58" s="47"/>
      <c r="C58" s="47"/>
      <c r="D58" s="47"/>
      <c r="E58" s="47"/>
      <c r="F58" s="46"/>
      <c r="G58" s="107">
        <v>3</v>
      </c>
      <c r="H58" s="106"/>
      <c r="I58" s="106"/>
      <c r="J58" s="106"/>
      <c r="K58" s="106"/>
      <c r="L58" s="106">
        <v>1341</v>
      </c>
      <c r="M58" s="106"/>
      <c r="N58" s="106"/>
      <c r="O58" s="106"/>
      <c r="P58" s="106"/>
      <c r="Q58" s="106">
        <v>553</v>
      </c>
      <c r="R58" s="106"/>
      <c r="S58" s="106"/>
      <c r="T58" s="106"/>
      <c r="U58" s="106"/>
      <c r="V58" s="106">
        <v>481446</v>
      </c>
      <c r="W58" s="106"/>
      <c r="X58" s="106"/>
      <c r="Y58" s="106"/>
      <c r="Z58" s="106"/>
      <c r="AA58" s="106">
        <v>32</v>
      </c>
      <c r="AB58" s="106"/>
      <c r="AC58" s="106"/>
      <c r="AD58" s="106"/>
      <c r="AE58" s="106"/>
      <c r="AF58" s="106">
        <v>26664</v>
      </c>
      <c r="AG58" s="106"/>
      <c r="AH58" s="106"/>
      <c r="AI58" s="106"/>
      <c r="AJ58" s="106"/>
      <c r="AK58" s="106">
        <v>0</v>
      </c>
      <c r="AL58" s="106"/>
      <c r="AM58" s="106"/>
      <c r="AN58" s="106"/>
      <c r="AO58" s="106"/>
      <c r="AP58" s="106">
        <v>0</v>
      </c>
      <c r="AQ58" s="106"/>
      <c r="AR58" s="106"/>
      <c r="AS58" s="106"/>
      <c r="AT58" s="106"/>
    </row>
    <row r="59" spans="1:46" ht="19.8" customHeight="1">
      <c r="A59" s="47" t="s">
        <v>19</v>
      </c>
      <c r="B59" s="47"/>
      <c r="C59" s="47"/>
      <c r="D59" s="47"/>
      <c r="E59" s="47"/>
      <c r="F59" s="46"/>
      <c r="G59" s="107">
        <v>2</v>
      </c>
      <c r="H59" s="106"/>
      <c r="I59" s="106"/>
      <c r="J59" s="106"/>
      <c r="K59" s="106"/>
      <c r="L59" s="106">
        <v>915</v>
      </c>
      <c r="M59" s="106"/>
      <c r="N59" s="106"/>
      <c r="O59" s="106"/>
      <c r="P59" s="106"/>
      <c r="Q59" s="106">
        <f>101+133+322</f>
        <v>556</v>
      </c>
      <c r="R59" s="106"/>
      <c r="S59" s="106"/>
      <c r="T59" s="106"/>
      <c r="U59" s="106"/>
      <c r="V59" s="106">
        <f>ROUND(86252275+114409525+282838925,-3)/1000</f>
        <v>483501</v>
      </c>
      <c r="W59" s="106"/>
      <c r="X59" s="106"/>
      <c r="Y59" s="106"/>
      <c r="Z59" s="106"/>
      <c r="AA59" s="106">
        <f>9+19</f>
        <v>28</v>
      </c>
      <c r="AB59" s="106"/>
      <c r="AC59" s="106"/>
      <c r="AD59" s="106"/>
      <c r="AE59" s="106"/>
      <c r="AF59" s="106">
        <f>ROUND(7378100+15987700,-3)/1000</f>
        <v>23366</v>
      </c>
      <c r="AG59" s="106"/>
      <c r="AH59" s="106"/>
      <c r="AI59" s="106"/>
      <c r="AJ59" s="106"/>
      <c r="AK59" s="106">
        <v>0</v>
      </c>
      <c r="AL59" s="106"/>
      <c r="AM59" s="106"/>
      <c r="AN59" s="106"/>
      <c r="AO59" s="106"/>
      <c r="AP59" s="106">
        <v>0</v>
      </c>
      <c r="AQ59" s="106"/>
      <c r="AR59" s="106"/>
      <c r="AS59" s="106"/>
      <c r="AT59" s="106"/>
    </row>
    <row r="60" spans="1:46" ht="19.8" customHeight="1">
      <c r="A60" s="47" t="s">
        <v>68</v>
      </c>
      <c r="B60" s="47"/>
      <c r="C60" s="47"/>
      <c r="D60" s="47"/>
      <c r="E60" s="47"/>
      <c r="F60" s="46"/>
      <c r="G60" s="107">
        <v>3</v>
      </c>
      <c r="H60" s="106"/>
      <c r="I60" s="106"/>
      <c r="J60" s="106"/>
      <c r="K60" s="106"/>
      <c r="L60" s="106">
        <v>1306</v>
      </c>
      <c r="M60" s="106"/>
      <c r="N60" s="106"/>
      <c r="O60" s="106"/>
      <c r="P60" s="106"/>
      <c r="Q60" s="106">
        <v>544</v>
      </c>
      <c r="R60" s="106"/>
      <c r="S60" s="106"/>
      <c r="T60" s="106"/>
      <c r="U60" s="106"/>
      <c r="V60" s="106">
        <v>471892</v>
      </c>
      <c r="W60" s="106"/>
      <c r="X60" s="106"/>
      <c r="Y60" s="106"/>
      <c r="Z60" s="106"/>
      <c r="AA60" s="106">
        <v>35</v>
      </c>
      <c r="AB60" s="106"/>
      <c r="AC60" s="106"/>
      <c r="AD60" s="106"/>
      <c r="AE60" s="106"/>
      <c r="AF60" s="106">
        <v>27964</v>
      </c>
      <c r="AG60" s="106"/>
      <c r="AH60" s="106"/>
      <c r="AI60" s="106"/>
      <c r="AJ60" s="106"/>
      <c r="AK60" s="106">
        <v>0</v>
      </c>
      <c r="AL60" s="106"/>
      <c r="AM60" s="106"/>
      <c r="AN60" s="106"/>
      <c r="AO60" s="106"/>
      <c r="AP60" s="106">
        <v>0</v>
      </c>
      <c r="AQ60" s="106"/>
      <c r="AR60" s="106"/>
      <c r="AS60" s="106"/>
      <c r="AT60" s="106"/>
    </row>
    <row r="61" spans="1:46" ht="19.8" customHeight="1">
      <c r="A61" s="47" t="s">
        <v>17</v>
      </c>
      <c r="B61" s="47"/>
      <c r="C61" s="47"/>
      <c r="D61" s="47"/>
      <c r="E61" s="47"/>
      <c r="F61" s="46"/>
      <c r="G61" s="107">
        <v>3</v>
      </c>
      <c r="H61" s="106"/>
      <c r="I61" s="106"/>
      <c r="J61" s="106"/>
      <c r="K61" s="106"/>
      <c r="L61" s="106">
        <v>1300</v>
      </c>
      <c r="M61" s="106"/>
      <c r="N61" s="106"/>
      <c r="O61" s="106"/>
      <c r="P61" s="106"/>
      <c r="Q61" s="106">
        <v>525</v>
      </c>
      <c r="R61" s="106"/>
      <c r="S61" s="106"/>
      <c r="T61" s="106"/>
      <c r="U61" s="106"/>
      <c r="V61" s="106">
        <v>452177</v>
      </c>
      <c r="W61" s="106"/>
      <c r="X61" s="106"/>
      <c r="Y61" s="106"/>
      <c r="Z61" s="106"/>
      <c r="AA61" s="106">
        <v>32</v>
      </c>
      <c r="AB61" s="106"/>
      <c r="AC61" s="106"/>
      <c r="AD61" s="106"/>
      <c r="AE61" s="106"/>
      <c r="AF61" s="106">
        <v>25072</v>
      </c>
      <c r="AG61" s="106"/>
      <c r="AH61" s="106"/>
      <c r="AI61" s="106"/>
      <c r="AJ61" s="106"/>
      <c r="AK61" s="106">
        <v>0</v>
      </c>
      <c r="AL61" s="106"/>
      <c r="AM61" s="106"/>
      <c r="AN61" s="106"/>
      <c r="AO61" s="106"/>
      <c r="AP61" s="106">
        <v>0</v>
      </c>
      <c r="AQ61" s="106"/>
      <c r="AR61" s="106"/>
      <c r="AS61" s="106"/>
      <c r="AT61" s="106"/>
    </row>
    <row r="62" spans="1:46" ht="19.8" customHeight="1">
      <c r="A62" s="47" t="s">
        <v>16</v>
      </c>
      <c r="B62" s="47"/>
      <c r="C62" s="47"/>
      <c r="D62" s="47"/>
      <c r="E62" s="47"/>
      <c r="F62" s="46"/>
      <c r="G62" s="107">
        <v>3</v>
      </c>
      <c r="H62" s="106"/>
      <c r="I62" s="106"/>
      <c r="J62" s="106"/>
      <c r="K62" s="106"/>
      <c r="L62" s="106">
        <v>1329</v>
      </c>
      <c r="M62" s="106"/>
      <c r="N62" s="106"/>
      <c r="O62" s="106"/>
      <c r="P62" s="106"/>
      <c r="Q62" s="106">
        <v>513</v>
      </c>
      <c r="R62" s="106"/>
      <c r="S62" s="106"/>
      <c r="T62" s="106"/>
      <c r="U62" s="106"/>
      <c r="V62" s="106">
        <v>450220</v>
      </c>
      <c r="W62" s="106"/>
      <c r="X62" s="106"/>
      <c r="Y62" s="106"/>
      <c r="Z62" s="106"/>
      <c r="AA62" s="106">
        <v>32</v>
      </c>
      <c r="AB62" s="106"/>
      <c r="AC62" s="106"/>
      <c r="AD62" s="106"/>
      <c r="AE62" s="106"/>
      <c r="AF62" s="106">
        <v>25285</v>
      </c>
      <c r="AG62" s="106"/>
      <c r="AH62" s="106"/>
      <c r="AI62" s="106"/>
      <c r="AJ62" s="106"/>
      <c r="AK62" s="106">
        <v>0</v>
      </c>
      <c r="AL62" s="106"/>
      <c r="AM62" s="106"/>
      <c r="AN62" s="106"/>
      <c r="AO62" s="106"/>
      <c r="AP62" s="106">
        <v>0</v>
      </c>
      <c r="AQ62" s="106"/>
      <c r="AR62" s="106"/>
      <c r="AS62" s="106"/>
      <c r="AT62" s="106"/>
    </row>
    <row r="63" spans="1:46" ht="14.1" customHeight="1" thickBot="1">
      <c r="A63" s="43"/>
      <c r="B63" s="42"/>
      <c r="C63" s="42"/>
      <c r="D63" s="42"/>
      <c r="E63" s="42"/>
      <c r="F63" s="41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</row>
    <row r="64" spans="1:46" ht="14.4" customHeight="1">
      <c r="A64" s="1" t="s">
        <v>87</v>
      </c>
    </row>
  </sheetData>
  <mergeCells count="447">
    <mergeCell ref="AK41:AO41"/>
    <mergeCell ref="AP41:AT41"/>
    <mergeCell ref="AP60:AT60"/>
    <mergeCell ref="AP50:AT50"/>
    <mergeCell ref="AP51:AT51"/>
    <mergeCell ref="AK55:AO55"/>
    <mergeCell ref="AP55:AT55"/>
    <mergeCell ref="AP57:AT57"/>
    <mergeCell ref="AK58:AO58"/>
    <mergeCell ref="AK59:AO59"/>
    <mergeCell ref="AP58:AT58"/>
    <mergeCell ref="AP59:AT59"/>
    <mergeCell ref="AP61:AT61"/>
    <mergeCell ref="A56:F56"/>
    <mergeCell ref="AK57:AO57"/>
    <mergeCell ref="A42:F42"/>
    <mergeCell ref="G42:K42"/>
    <mergeCell ref="AA42:AE42"/>
    <mergeCell ref="A59:F59"/>
    <mergeCell ref="G59:K59"/>
    <mergeCell ref="AK60:AO60"/>
    <mergeCell ref="AF54:AJ54"/>
    <mergeCell ref="AK54:AO54"/>
    <mergeCell ref="AK50:AO50"/>
    <mergeCell ref="AF57:AJ57"/>
    <mergeCell ref="AA57:AE57"/>
    <mergeCell ref="AF61:AJ61"/>
    <mergeCell ref="AK61:AO61"/>
    <mergeCell ref="AF21:AJ21"/>
    <mergeCell ref="AK21:AO21"/>
    <mergeCell ref="AF60:AJ60"/>
    <mergeCell ref="A60:F60"/>
    <mergeCell ref="G60:K60"/>
    <mergeCell ref="L60:P60"/>
    <mergeCell ref="Q60:U60"/>
    <mergeCell ref="V60:Z60"/>
    <mergeCell ref="AK40:AO40"/>
    <mergeCell ref="AP40:AT40"/>
    <mergeCell ref="L22:P22"/>
    <mergeCell ref="A34:F34"/>
    <mergeCell ref="G34:K34"/>
    <mergeCell ref="A33:F33"/>
    <mergeCell ref="Q21:U21"/>
    <mergeCell ref="V21:Z21"/>
    <mergeCell ref="AA21:AE21"/>
    <mergeCell ref="A40:F40"/>
    <mergeCell ref="G40:K40"/>
    <mergeCell ref="L40:P40"/>
    <mergeCell ref="AA40:AE40"/>
    <mergeCell ref="AK32:AO32"/>
    <mergeCell ref="AP32:AT32"/>
    <mergeCell ref="AP21:AT21"/>
    <mergeCell ref="A41:F41"/>
    <mergeCell ref="G41:K41"/>
    <mergeCell ref="L41:P41"/>
    <mergeCell ref="Q41:U41"/>
    <mergeCell ref="V41:Z41"/>
    <mergeCell ref="AA41:AE41"/>
    <mergeCell ref="AF41:AJ41"/>
    <mergeCell ref="AK39:AO39"/>
    <mergeCell ref="AP39:AT39"/>
    <mergeCell ref="AP33:AT33"/>
    <mergeCell ref="L34:P34"/>
    <mergeCell ref="Q34:U34"/>
    <mergeCell ref="V34:Z34"/>
    <mergeCell ref="AA34:AE34"/>
    <mergeCell ref="AF34:AJ34"/>
    <mergeCell ref="AK34:AO34"/>
    <mergeCell ref="AP34:AT34"/>
    <mergeCell ref="AK20:AO20"/>
    <mergeCell ref="AP20:AT20"/>
    <mergeCell ref="AF40:AJ40"/>
    <mergeCell ref="L42:P42"/>
    <mergeCell ref="Q42:U42"/>
    <mergeCell ref="V42:Z42"/>
    <mergeCell ref="Q40:U40"/>
    <mergeCell ref="V40:Z40"/>
    <mergeCell ref="AK42:AO42"/>
    <mergeCell ref="AP42:AT42"/>
    <mergeCell ref="Q39:U39"/>
    <mergeCell ref="V39:Z39"/>
    <mergeCell ref="AA39:AE39"/>
    <mergeCell ref="A53:F53"/>
    <mergeCell ref="G53:K53"/>
    <mergeCell ref="AF20:AJ20"/>
    <mergeCell ref="AF39:AJ39"/>
    <mergeCell ref="A21:F21"/>
    <mergeCell ref="G21:K21"/>
    <mergeCell ref="L21:P21"/>
    <mergeCell ref="A39:F39"/>
    <mergeCell ref="G39:K39"/>
    <mergeCell ref="L39:P39"/>
    <mergeCell ref="L57:P57"/>
    <mergeCell ref="Q57:U57"/>
    <mergeCell ref="V57:Z57"/>
    <mergeCell ref="G56:K56"/>
    <mergeCell ref="L56:P56"/>
    <mergeCell ref="Q56:U56"/>
    <mergeCell ref="V56:Z56"/>
    <mergeCell ref="AP49:AT49"/>
    <mergeCell ref="AF50:AJ50"/>
    <mergeCell ref="A58:F58"/>
    <mergeCell ref="G58:K58"/>
    <mergeCell ref="L58:P58"/>
    <mergeCell ref="Q58:U58"/>
    <mergeCell ref="V58:Z58"/>
    <mergeCell ref="AA58:AE58"/>
    <mergeCell ref="A57:F57"/>
    <mergeCell ref="G57:K57"/>
    <mergeCell ref="A62:F62"/>
    <mergeCell ref="G62:K62"/>
    <mergeCell ref="L62:P62"/>
    <mergeCell ref="AA22:AE22"/>
    <mergeCell ref="AF22:AJ22"/>
    <mergeCell ref="AK22:AO22"/>
    <mergeCell ref="AK38:AO38"/>
    <mergeCell ref="AF58:AJ58"/>
    <mergeCell ref="AF42:AJ42"/>
    <mergeCell ref="AF49:AJ49"/>
    <mergeCell ref="AP19:AT19"/>
    <mergeCell ref="AA19:AE19"/>
    <mergeCell ref="AP37:AT37"/>
    <mergeCell ref="AP36:AT36"/>
    <mergeCell ref="AF62:AJ62"/>
    <mergeCell ref="AK62:AO62"/>
    <mergeCell ref="AP62:AT62"/>
    <mergeCell ref="AP38:AT38"/>
    <mergeCell ref="AP22:AT22"/>
    <mergeCell ref="AK49:AO49"/>
    <mergeCell ref="AP18:AT18"/>
    <mergeCell ref="AF38:AJ38"/>
    <mergeCell ref="AF19:AJ19"/>
    <mergeCell ref="Q22:U22"/>
    <mergeCell ref="V22:Z22"/>
    <mergeCell ref="A38:F38"/>
    <mergeCell ref="G38:K38"/>
    <mergeCell ref="L38:P38"/>
    <mergeCell ref="Q38:U38"/>
    <mergeCell ref="V38:Z38"/>
    <mergeCell ref="AK18:AO18"/>
    <mergeCell ref="AA38:AE38"/>
    <mergeCell ref="A18:F18"/>
    <mergeCell ref="G18:K18"/>
    <mergeCell ref="L18:P18"/>
    <mergeCell ref="Q18:U18"/>
    <mergeCell ref="V18:Z18"/>
    <mergeCell ref="AA18:AE18"/>
    <mergeCell ref="AK19:AO19"/>
    <mergeCell ref="G20:K20"/>
    <mergeCell ref="A52:F52"/>
    <mergeCell ref="G52:K52"/>
    <mergeCell ref="L52:P52"/>
    <mergeCell ref="Q52:U52"/>
    <mergeCell ref="V52:Z52"/>
    <mergeCell ref="AF18:AJ18"/>
    <mergeCell ref="L20:P20"/>
    <mergeCell ref="Q20:U20"/>
    <mergeCell ref="V20:Z20"/>
    <mergeCell ref="AA20:AE20"/>
    <mergeCell ref="L53:P53"/>
    <mergeCell ref="Q53:U53"/>
    <mergeCell ref="V53:Z53"/>
    <mergeCell ref="A54:F54"/>
    <mergeCell ref="G54:K54"/>
    <mergeCell ref="L54:P54"/>
    <mergeCell ref="Q54:U54"/>
    <mergeCell ref="V54:Z54"/>
    <mergeCell ref="G27:K27"/>
    <mergeCell ref="L27:P27"/>
    <mergeCell ref="Q27:U27"/>
    <mergeCell ref="V27:Z27"/>
    <mergeCell ref="A20:F20"/>
    <mergeCell ref="L36:P36"/>
    <mergeCell ref="Q36:U36"/>
    <mergeCell ref="V36:Z36"/>
    <mergeCell ref="A22:F22"/>
    <mergeCell ref="G22:K22"/>
    <mergeCell ref="A19:F19"/>
    <mergeCell ref="G19:K19"/>
    <mergeCell ref="L19:P19"/>
    <mergeCell ref="Q19:U19"/>
    <mergeCell ref="V19:Z19"/>
    <mergeCell ref="L51:P51"/>
    <mergeCell ref="Q51:U51"/>
    <mergeCell ref="V51:Z51"/>
    <mergeCell ref="G37:K37"/>
    <mergeCell ref="L37:P37"/>
    <mergeCell ref="AF16:AJ16"/>
    <mergeCell ref="AK16:AO16"/>
    <mergeCell ref="AP16:AT16"/>
    <mergeCell ref="AA17:AE17"/>
    <mergeCell ref="AF17:AJ17"/>
    <mergeCell ref="A16:F16"/>
    <mergeCell ref="G16:K16"/>
    <mergeCell ref="L16:P16"/>
    <mergeCell ref="Q16:U16"/>
    <mergeCell ref="AP10:AT10"/>
    <mergeCell ref="AK10:AO10"/>
    <mergeCell ref="AF10:AJ10"/>
    <mergeCell ref="AK17:AO17"/>
    <mergeCell ref="AP17:AT17"/>
    <mergeCell ref="AP13:AT13"/>
    <mergeCell ref="AF14:AJ14"/>
    <mergeCell ref="AK14:AO14"/>
    <mergeCell ref="AP14:AT14"/>
    <mergeCell ref="AK12:AO12"/>
    <mergeCell ref="AF51:AJ51"/>
    <mergeCell ref="AA52:AE52"/>
    <mergeCell ref="AP43:AT43"/>
    <mergeCell ref="AK37:AO37"/>
    <mergeCell ref="A17:F17"/>
    <mergeCell ref="G17:K17"/>
    <mergeCell ref="L17:P17"/>
    <mergeCell ref="Q17:U17"/>
    <mergeCell ref="V17:Z17"/>
    <mergeCell ref="A51:F51"/>
    <mergeCell ref="AA56:AE56"/>
    <mergeCell ref="AF56:AJ56"/>
    <mergeCell ref="AP54:AT54"/>
    <mergeCell ref="AK56:AO56"/>
    <mergeCell ref="AA53:AE53"/>
    <mergeCell ref="AA54:AE54"/>
    <mergeCell ref="AF53:AJ53"/>
    <mergeCell ref="AK53:AO53"/>
    <mergeCell ref="AP53:AT53"/>
    <mergeCell ref="AK4:AT4"/>
    <mergeCell ref="AF63:AJ63"/>
    <mergeCell ref="AK63:AO63"/>
    <mergeCell ref="AP63:AT63"/>
    <mergeCell ref="AP56:AT56"/>
    <mergeCell ref="AF59:AJ59"/>
    <mergeCell ref="AK51:AO51"/>
    <mergeCell ref="AF52:AJ52"/>
    <mergeCell ref="AK52:AO52"/>
    <mergeCell ref="AP52:AT52"/>
    <mergeCell ref="A61:F61"/>
    <mergeCell ref="G61:K61"/>
    <mergeCell ref="L61:P61"/>
    <mergeCell ref="Q61:U61"/>
    <mergeCell ref="V61:Z61"/>
    <mergeCell ref="AA61:AE61"/>
    <mergeCell ref="L59:P59"/>
    <mergeCell ref="Q59:U59"/>
    <mergeCell ref="V59:Z59"/>
    <mergeCell ref="AA59:AE59"/>
    <mergeCell ref="AA62:AE62"/>
    <mergeCell ref="Q62:U62"/>
    <mergeCell ref="V62:Z62"/>
    <mergeCell ref="AA60:AE60"/>
    <mergeCell ref="A63:F63"/>
    <mergeCell ref="G63:K63"/>
    <mergeCell ref="L63:P63"/>
    <mergeCell ref="Q63:U63"/>
    <mergeCell ref="V63:Z63"/>
    <mergeCell ref="AA63:AE63"/>
    <mergeCell ref="AA51:AE51"/>
    <mergeCell ref="AA49:AE49"/>
    <mergeCell ref="A50:F50"/>
    <mergeCell ref="G50:K50"/>
    <mergeCell ref="L50:P50"/>
    <mergeCell ref="Q50:U50"/>
    <mergeCell ref="V50:Z50"/>
    <mergeCell ref="AA50:AE50"/>
    <mergeCell ref="G51:K51"/>
    <mergeCell ref="G45:P46"/>
    <mergeCell ref="Q45:Z46"/>
    <mergeCell ref="AA45:AJ46"/>
    <mergeCell ref="AK45:AT46"/>
    <mergeCell ref="G47:K47"/>
    <mergeCell ref="L47:P47"/>
    <mergeCell ref="Q47:U47"/>
    <mergeCell ref="V47:Z47"/>
    <mergeCell ref="AA47:AE47"/>
    <mergeCell ref="AF47:AJ47"/>
    <mergeCell ref="AK47:AO47"/>
    <mergeCell ref="AP47:AT47"/>
    <mergeCell ref="A49:F49"/>
    <mergeCell ref="G49:K49"/>
    <mergeCell ref="L49:P49"/>
    <mergeCell ref="Q49:U49"/>
    <mergeCell ref="V49:Z49"/>
    <mergeCell ref="A44:F47"/>
    <mergeCell ref="G44:AT44"/>
    <mergeCell ref="AF33:AJ33"/>
    <mergeCell ref="AA36:AE36"/>
    <mergeCell ref="G33:K33"/>
    <mergeCell ref="L33:P33"/>
    <mergeCell ref="Q33:U33"/>
    <mergeCell ref="V33:Z33"/>
    <mergeCell ref="AA33:AE33"/>
    <mergeCell ref="Q35:U35"/>
    <mergeCell ref="V35:Z35"/>
    <mergeCell ref="AA35:AE35"/>
    <mergeCell ref="AF32:AJ32"/>
    <mergeCell ref="A31:F31"/>
    <mergeCell ref="G31:K31"/>
    <mergeCell ref="L31:P31"/>
    <mergeCell ref="Q31:U31"/>
    <mergeCell ref="V31:Z31"/>
    <mergeCell ref="AA31:AE31"/>
    <mergeCell ref="AK33:AO33"/>
    <mergeCell ref="AF31:AJ31"/>
    <mergeCell ref="AK31:AO31"/>
    <mergeCell ref="AP31:AT31"/>
    <mergeCell ref="A32:F32"/>
    <mergeCell ref="G32:K32"/>
    <mergeCell ref="L32:P32"/>
    <mergeCell ref="Q32:U32"/>
    <mergeCell ref="V32:Z32"/>
    <mergeCell ref="AA32:AE32"/>
    <mergeCell ref="AK30:AO30"/>
    <mergeCell ref="AP30:AT30"/>
    <mergeCell ref="A29:F29"/>
    <mergeCell ref="G29:K29"/>
    <mergeCell ref="L29:P29"/>
    <mergeCell ref="Q29:U29"/>
    <mergeCell ref="V29:Z29"/>
    <mergeCell ref="AA29:AE29"/>
    <mergeCell ref="AF29:AJ29"/>
    <mergeCell ref="AK29:AO29"/>
    <mergeCell ref="AK27:AO27"/>
    <mergeCell ref="AP27:AT27"/>
    <mergeCell ref="AP29:AT29"/>
    <mergeCell ref="A30:F30"/>
    <mergeCell ref="G30:K30"/>
    <mergeCell ref="L30:P30"/>
    <mergeCell ref="Q30:U30"/>
    <mergeCell ref="V30:Z30"/>
    <mergeCell ref="AA30:AE30"/>
    <mergeCell ref="AF30:AJ30"/>
    <mergeCell ref="AA23:AE23"/>
    <mergeCell ref="AP23:AT23"/>
    <mergeCell ref="A24:F27"/>
    <mergeCell ref="G24:AT24"/>
    <mergeCell ref="G25:P26"/>
    <mergeCell ref="Q25:Z26"/>
    <mergeCell ref="AA25:AJ26"/>
    <mergeCell ref="AK25:AT26"/>
    <mergeCell ref="AK23:AO23"/>
    <mergeCell ref="A23:F23"/>
    <mergeCell ref="A14:F14"/>
    <mergeCell ref="G14:K14"/>
    <mergeCell ref="L14:P14"/>
    <mergeCell ref="Q14:U14"/>
    <mergeCell ref="V14:Z14"/>
    <mergeCell ref="AA14:AE14"/>
    <mergeCell ref="L11:P11"/>
    <mergeCell ref="Q11:U11"/>
    <mergeCell ref="V11:Z11"/>
    <mergeCell ref="AA11:AE11"/>
    <mergeCell ref="V16:Z16"/>
    <mergeCell ref="AA16:AE16"/>
    <mergeCell ref="AA13:AE13"/>
    <mergeCell ref="A13:F13"/>
    <mergeCell ref="G13:K13"/>
    <mergeCell ref="L13:P13"/>
    <mergeCell ref="Q13:U13"/>
    <mergeCell ref="V13:Z13"/>
    <mergeCell ref="AA12:AE12"/>
    <mergeCell ref="AP11:AT11"/>
    <mergeCell ref="A12:F12"/>
    <mergeCell ref="G12:K12"/>
    <mergeCell ref="L12:P12"/>
    <mergeCell ref="Q12:U12"/>
    <mergeCell ref="V12:Z12"/>
    <mergeCell ref="AP12:AT12"/>
    <mergeCell ref="AF12:AJ12"/>
    <mergeCell ref="A11:F11"/>
    <mergeCell ref="G11:K11"/>
    <mergeCell ref="AK9:AO9"/>
    <mergeCell ref="AF9:AJ9"/>
    <mergeCell ref="AF11:AJ11"/>
    <mergeCell ref="AK11:AO11"/>
    <mergeCell ref="AF13:AJ13"/>
    <mergeCell ref="AK13:AO13"/>
    <mergeCell ref="AP9:AT9"/>
    <mergeCell ref="AK7:AO7"/>
    <mergeCell ref="AP7:AT7"/>
    <mergeCell ref="A9:F9"/>
    <mergeCell ref="G9:K9"/>
    <mergeCell ref="L9:P9"/>
    <mergeCell ref="Q9:U9"/>
    <mergeCell ref="V9:Z9"/>
    <mergeCell ref="AA9:AE9"/>
    <mergeCell ref="AF7:AJ7"/>
    <mergeCell ref="AA10:AE10"/>
    <mergeCell ref="V10:Z10"/>
    <mergeCell ref="Q10:U10"/>
    <mergeCell ref="L10:P10"/>
    <mergeCell ref="G10:K10"/>
    <mergeCell ref="A10:F10"/>
    <mergeCell ref="AF15:AJ15"/>
    <mergeCell ref="AK15:AO15"/>
    <mergeCell ref="AP15:AT15"/>
    <mergeCell ref="A35:F35"/>
    <mergeCell ref="G35:K35"/>
    <mergeCell ref="L35:P35"/>
    <mergeCell ref="AA27:AE27"/>
    <mergeCell ref="AF27:AJ27"/>
    <mergeCell ref="Q23:U23"/>
    <mergeCell ref="V23:Z23"/>
    <mergeCell ref="AF35:AJ35"/>
    <mergeCell ref="A15:F15"/>
    <mergeCell ref="G15:K15"/>
    <mergeCell ref="L15:P15"/>
    <mergeCell ref="Q15:U15"/>
    <mergeCell ref="V15:Z15"/>
    <mergeCell ref="AA15:AE15"/>
    <mergeCell ref="AF23:AJ23"/>
    <mergeCell ref="G23:K23"/>
    <mergeCell ref="L23:P23"/>
    <mergeCell ref="A2:AT2"/>
    <mergeCell ref="A4:F7"/>
    <mergeCell ref="G4:Z5"/>
    <mergeCell ref="AK5:AT6"/>
    <mergeCell ref="G6:K7"/>
    <mergeCell ref="L6:P7"/>
    <mergeCell ref="Q6:U7"/>
    <mergeCell ref="V6:Z7"/>
    <mergeCell ref="AA7:AE7"/>
    <mergeCell ref="AA4:AJ6"/>
    <mergeCell ref="AK43:AO43"/>
    <mergeCell ref="AF36:AJ36"/>
    <mergeCell ref="AK36:AO36"/>
    <mergeCell ref="A37:F37"/>
    <mergeCell ref="AA37:AE37"/>
    <mergeCell ref="AF37:AJ37"/>
    <mergeCell ref="A36:F36"/>
    <mergeCell ref="G36:K36"/>
    <mergeCell ref="Q37:U37"/>
    <mergeCell ref="V37:Z37"/>
    <mergeCell ref="G43:K43"/>
    <mergeCell ref="L43:P43"/>
    <mergeCell ref="Q43:U43"/>
    <mergeCell ref="V43:Z43"/>
    <mergeCell ref="AA43:AE43"/>
    <mergeCell ref="AF43:AJ43"/>
    <mergeCell ref="AK35:AO35"/>
    <mergeCell ref="AP35:AT35"/>
    <mergeCell ref="A55:F55"/>
    <mergeCell ref="G55:K55"/>
    <mergeCell ref="L55:P55"/>
    <mergeCell ref="Q55:U55"/>
    <mergeCell ref="V55:Z55"/>
    <mergeCell ref="AA55:AE55"/>
    <mergeCell ref="AF55:AJ55"/>
    <mergeCell ref="A43:F43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FD30-E547-498D-82FA-11A2A6D2CE14}">
  <sheetPr>
    <tabColor rgb="FFFF0000"/>
  </sheetPr>
  <dimension ref="A1:AQ44"/>
  <sheetViews>
    <sheetView view="pageBreakPreview" zoomScaleNormal="100" zoomScaleSheetLayoutView="100" workbookViewId="0"/>
  </sheetViews>
  <sheetFormatPr defaultColWidth="1.44140625" defaultRowHeight="13.2" outlineLevelRow="1"/>
  <cols>
    <col min="1" max="5" width="2" style="1" customWidth="1"/>
    <col min="6" max="13" width="2.33203125" style="1" customWidth="1"/>
    <col min="14" max="14" width="3.21875" style="1" customWidth="1"/>
    <col min="15" max="29" width="2.33203125" style="1" customWidth="1"/>
    <col min="30" max="31" width="2" style="1" customWidth="1"/>
    <col min="32" max="32" width="2.33203125" style="1" customWidth="1"/>
    <col min="33" max="33" width="2" style="1" customWidth="1"/>
    <col min="34" max="34" width="2.44140625" style="1" customWidth="1"/>
    <col min="35" max="37" width="2" style="1" customWidth="1"/>
    <col min="38" max="38" width="2.44140625" style="1" customWidth="1"/>
    <col min="39" max="16384" width="1.44140625" style="1"/>
  </cols>
  <sheetData>
    <row r="1" spans="1:43" ht="24.9" customHeight="1">
      <c r="A1" s="87"/>
      <c r="B1" s="87"/>
      <c r="C1" s="87"/>
      <c r="D1" s="87"/>
      <c r="E1" s="87"/>
      <c r="F1" s="87"/>
      <c r="G1" s="87"/>
      <c r="H1" s="87"/>
      <c r="I1" s="87"/>
      <c r="M1" s="87"/>
    </row>
    <row r="2" spans="1:43" ht="24.9" customHeight="1">
      <c r="A2" s="68" t="s">
        <v>142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104"/>
      <c r="AN2" s="104"/>
      <c r="AO2" s="104"/>
      <c r="AP2" s="104"/>
      <c r="AQ2" s="104"/>
    </row>
    <row r="3" spans="1:43" ht="13.8" thickBot="1">
      <c r="A3" s="1" t="s">
        <v>59</v>
      </c>
    </row>
    <row r="4" spans="1:43" ht="35.1" customHeight="1">
      <c r="A4" s="147" t="s">
        <v>132</v>
      </c>
      <c r="B4" s="147"/>
      <c r="C4" s="147"/>
      <c r="D4" s="142"/>
      <c r="E4" s="142"/>
      <c r="F4" s="143" t="s">
        <v>141</v>
      </c>
      <c r="G4" s="142"/>
      <c r="H4" s="142"/>
      <c r="I4" s="143" t="s">
        <v>140</v>
      </c>
      <c r="J4" s="142"/>
      <c r="K4" s="142"/>
      <c r="L4" s="142" t="s">
        <v>139</v>
      </c>
      <c r="M4" s="142"/>
      <c r="N4" s="142"/>
      <c r="O4" s="143" t="s">
        <v>130</v>
      </c>
      <c r="P4" s="142"/>
      <c r="Q4" s="142"/>
      <c r="R4" s="143" t="s">
        <v>129</v>
      </c>
      <c r="S4" s="142"/>
      <c r="T4" s="142"/>
      <c r="U4" s="143" t="s">
        <v>128</v>
      </c>
      <c r="V4" s="142"/>
      <c r="W4" s="142"/>
      <c r="X4" s="143" t="s">
        <v>127</v>
      </c>
      <c r="Y4" s="142"/>
      <c r="Z4" s="142"/>
      <c r="AA4" s="143" t="s">
        <v>126</v>
      </c>
      <c r="AB4" s="142"/>
      <c r="AC4" s="142"/>
      <c r="AD4" s="143" t="s">
        <v>125</v>
      </c>
      <c r="AE4" s="142"/>
      <c r="AF4" s="142"/>
      <c r="AG4" s="143" t="s">
        <v>124</v>
      </c>
      <c r="AH4" s="142"/>
      <c r="AI4" s="142"/>
      <c r="AJ4" s="143" t="s">
        <v>138</v>
      </c>
      <c r="AK4" s="142"/>
      <c r="AL4" s="156"/>
    </row>
    <row r="5" spans="1:43" ht="15" customHeight="1">
      <c r="A5" s="136"/>
      <c r="B5" s="136"/>
      <c r="C5" s="136"/>
      <c r="D5" s="136"/>
      <c r="E5" s="138"/>
      <c r="F5" s="135"/>
      <c r="G5" s="136"/>
      <c r="H5" s="136"/>
      <c r="I5" s="135"/>
      <c r="J5" s="136"/>
      <c r="K5" s="136"/>
      <c r="L5" s="136"/>
      <c r="M5" s="136"/>
      <c r="N5" s="136"/>
      <c r="O5" s="135"/>
      <c r="P5" s="136"/>
      <c r="Q5" s="136"/>
      <c r="R5" s="135"/>
      <c r="S5" s="136"/>
      <c r="T5" s="136"/>
      <c r="U5" s="135"/>
      <c r="V5" s="136"/>
      <c r="W5" s="136"/>
      <c r="X5" s="135"/>
      <c r="Y5" s="136"/>
      <c r="Z5" s="136"/>
      <c r="AA5" s="135"/>
      <c r="AB5" s="136"/>
      <c r="AC5" s="136"/>
      <c r="AD5" s="135"/>
      <c r="AE5" s="136"/>
      <c r="AF5" s="136"/>
      <c r="AG5" s="135"/>
      <c r="AH5" s="136"/>
      <c r="AI5" s="136"/>
      <c r="AJ5" s="135"/>
      <c r="AK5" s="136"/>
      <c r="AL5" s="136"/>
    </row>
    <row r="6" spans="1:43" ht="35.1" hidden="1" customHeight="1" outlineLevel="1">
      <c r="A6" s="130" t="s">
        <v>121</v>
      </c>
      <c r="B6" s="130"/>
      <c r="C6" s="130"/>
      <c r="D6" s="129"/>
      <c r="E6" s="128"/>
      <c r="F6" s="153">
        <v>127</v>
      </c>
      <c r="G6" s="153"/>
      <c r="H6" s="153"/>
      <c r="I6" s="153">
        <v>167</v>
      </c>
      <c r="J6" s="153"/>
      <c r="K6" s="153"/>
      <c r="L6" s="153">
        <f>SUM(O6:AJ6)</f>
        <v>424</v>
      </c>
      <c r="M6" s="153"/>
      <c r="N6" s="153"/>
      <c r="O6" s="153">
        <v>138</v>
      </c>
      <c r="P6" s="153"/>
      <c r="Q6" s="153"/>
      <c r="R6" s="153">
        <v>102</v>
      </c>
      <c r="S6" s="153"/>
      <c r="T6" s="153"/>
      <c r="U6" s="153">
        <v>13</v>
      </c>
      <c r="V6" s="153"/>
      <c r="W6" s="153"/>
      <c r="X6" s="153">
        <v>149</v>
      </c>
      <c r="Y6" s="153"/>
      <c r="Z6" s="153"/>
      <c r="AA6" s="153">
        <v>0</v>
      </c>
      <c r="AB6" s="153"/>
      <c r="AC6" s="153"/>
      <c r="AD6" s="153">
        <v>6</v>
      </c>
      <c r="AE6" s="153"/>
      <c r="AF6" s="153"/>
      <c r="AG6" s="153">
        <v>0</v>
      </c>
      <c r="AH6" s="153"/>
      <c r="AI6" s="153"/>
      <c r="AJ6" s="153">
        <v>16</v>
      </c>
      <c r="AK6" s="153"/>
      <c r="AL6" s="153"/>
    </row>
    <row r="7" spans="1:43" ht="33.9" hidden="1" customHeight="1" outlineLevel="1">
      <c r="A7" s="130" t="s">
        <v>26</v>
      </c>
      <c r="B7" s="130"/>
      <c r="C7" s="130"/>
      <c r="D7" s="129"/>
      <c r="E7" s="128"/>
      <c r="F7" s="154">
        <v>128</v>
      </c>
      <c r="G7" s="153"/>
      <c r="H7" s="153"/>
      <c r="I7" s="153">
        <v>162</v>
      </c>
      <c r="J7" s="153"/>
      <c r="K7" s="153"/>
      <c r="L7" s="153">
        <f>SUM(O7:AJ7)</f>
        <v>365</v>
      </c>
      <c r="M7" s="153"/>
      <c r="N7" s="153"/>
      <c r="O7" s="153">
        <v>122</v>
      </c>
      <c r="P7" s="153"/>
      <c r="Q7" s="153"/>
      <c r="R7" s="153">
        <v>89</v>
      </c>
      <c r="S7" s="153"/>
      <c r="T7" s="153"/>
      <c r="U7" s="153">
        <v>8</v>
      </c>
      <c r="V7" s="153"/>
      <c r="W7" s="153"/>
      <c r="X7" s="153">
        <v>128</v>
      </c>
      <c r="Y7" s="153"/>
      <c r="Z7" s="153"/>
      <c r="AA7" s="153">
        <v>0</v>
      </c>
      <c r="AB7" s="153"/>
      <c r="AC7" s="153"/>
      <c r="AD7" s="153">
        <v>6</v>
      </c>
      <c r="AE7" s="153"/>
      <c r="AF7" s="153"/>
      <c r="AG7" s="153">
        <v>0</v>
      </c>
      <c r="AH7" s="153"/>
      <c r="AI7" s="153"/>
      <c r="AJ7" s="153">
        <v>12</v>
      </c>
      <c r="AK7" s="153"/>
      <c r="AL7" s="153"/>
    </row>
    <row r="8" spans="1:43" ht="33.9" hidden="1" customHeight="1" outlineLevel="1">
      <c r="A8" s="130" t="s">
        <v>120</v>
      </c>
      <c r="B8" s="130"/>
      <c r="C8" s="130"/>
      <c r="D8" s="129"/>
      <c r="E8" s="128"/>
      <c r="F8" s="154">
        <v>133</v>
      </c>
      <c r="G8" s="153"/>
      <c r="H8" s="153"/>
      <c r="I8" s="153">
        <v>163</v>
      </c>
      <c r="J8" s="153"/>
      <c r="K8" s="153"/>
      <c r="L8" s="153">
        <f>SUM(O8:AJ8)</f>
        <v>392</v>
      </c>
      <c r="M8" s="153"/>
      <c r="N8" s="153"/>
      <c r="O8" s="153">
        <v>130</v>
      </c>
      <c r="P8" s="153"/>
      <c r="Q8" s="153"/>
      <c r="R8" s="153">
        <v>95</v>
      </c>
      <c r="S8" s="153"/>
      <c r="T8" s="153"/>
      <c r="U8" s="153">
        <v>9</v>
      </c>
      <c r="V8" s="153"/>
      <c r="W8" s="153"/>
      <c r="X8" s="153">
        <v>140</v>
      </c>
      <c r="Y8" s="153"/>
      <c r="Z8" s="153"/>
      <c r="AA8" s="153">
        <v>0</v>
      </c>
      <c r="AB8" s="153"/>
      <c r="AC8" s="153"/>
      <c r="AD8" s="153">
        <v>5</v>
      </c>
      <c r="AE8" s="153"/>
      <c r="AF8" s="153"/>
      <c r="AG8" s="153">
        <v>0</v>
      </c>
      <c r="AH8" s="153"/>
      <c r="AI8" s="153"/>
      <c r="AJ8" s="153">
        <v>13</v>
      </c>
      <c r="AK8" s="153"/>
      <c r="AL8" s="153"/>
    </row>
    <row r="9" spans="1:43" ht="33.9" hidden="1" customHeight="1" outlineLevel="1">
      <c r="A9" s="130" t="s">
        <v>119</v>
      </c>
      <c r="B9" s="130"/>
      <c r="C9" s="130"/>
      <c r="D9" s="129"/>
      <c r="E9" s="128"/>
      <c r="F9" s="154">
        <v>136</v>
      </c>
      <c r="G9" s="153"/>
      <c r="H9" s="153"/>
      <c r="I9" s="153">
        <v>170</v>
      </c>
      <c r="J9" s="153"/>
      <c r="K9" s="153"/>
      <c r="L9" s="153">
        <f>SUM(O9:AJ9)</f>
        <v>414</v>
      </c>
      <c r="M9" s="153"/>
      <c r="N9" s="153"/>
      <c r="O9" s="153">
        <v>137</v>
      </c>
      <c r="P9" s="153"/>
      <c r="Q9" s="153"/>
      <c r="R9" s="153">
        <v>98</v>
      </c>
      <c r="S9" s="153"/>
      <c r="T9" s="153"/>
      <c r="U9" s="153">
        <v>11</v>
      </c>
      <c r="V9" s="153"/>
      <c r="W9" s="153"/>
      <c r="X9" s="153">
        <v>145</v>
      </c>
      <c r="Y9" s="153"/>
      <c r="Z9" s="153"/>
      <c r="AA9" s="153">
        <v>0</v>
      </c>
      <c r="AB9" s="153"/>
      <c r="AC9" s="153"/>
      <c r="AD9" s="153">
        <v>6</v>
      </c>
      <c r="AE9" s="153"/>
      <c r="AF9" s="153"/>
      <c r="AG9" s="153">
        <v>0</v>
      </c>
      <c r="AH9" s="153"/>
      <c r="AI9" s="153"/>
      <c r="AJ9" s="153">
        <v>17</v>
      </c>
      <c r="AK9" s="153"/>
      <c r="AL9" s="153"/>
    </row>
    <row r="10" spans="1:43" ht="33.9" hidden="1" customHeight="1" outlineLevel="1">
      <c r="A10" s="130" t="s">
        <v>118</v>
      </c>
      <c r="B10" s="130"/>
      <c r="C10" s="130"/>
      <c r="D10" s="129"/>
      <c r="E10" s="128"/>
      <c r="F10" s="154">
        <v>139</v>
      </c>
      <c r="G10" s="153"/>
      <c r="H10" s="153"/>
      <c r="I10" s="153">
        <v>181</v>
      </c>
      <c r="J10" s="153"/>
      <c r="K10" s="153"/>
      <c r="L10" s="153">
        <f>SUM(O10:AJ10)</f>
        <v>447</v>
      </c>
      <c r="M10" s="153"/>
      <c r="N10" s="153"/>
      <c r="O10" s="153">
        <v>144</v>
      </c>
      <c r="P10" s="153"/>
      <c r="Q10" s="153"/>
      <c r="R10" s="153">
        <v>107</v>
      </c>
      <c r="S10" s="153"/>
      <c r="T10" s="153"/>
      <c r="U10" s="153">
        <v>12</v>
      </c>
      <c r="V10" s="153"/>
      <c r="W10" s="153"/>
      <c r="X10" s="153">
        <v>151</v>
      </c>
      <c r="Y10" s="153"/>
      <c r="Z10" s="153"/>
      <c r="AA10" s="153">
        <v>0</v>
      </c>
      <c r="AB10" s="153"/>
      <c r="AC10" s="153"/>
      <c r="AD10" s="153">
        <v>7</v>
      </c>
      <c r="AE10" s="153"/>
      <c r="AF10" s="153"/>
      <c r="AG10" s="153">
        <v>0</v>
      </c>
      <c r="AH10" s="153"/>
      <c r="AI10" s="153"/>
      <c r="AJ10" s="153">
        <v>26</v>
      </c>
      <c r="AK10" s="153"/>
      <c r="AL10" s="153"/>
    </row>
    <row r="11" spans="1:43" ht="33.9" hidden="1" customHeight="1" outlineLevel="1">
      <c r="A11" s="130" t="s">
        <v>117</v>
      </c>
      <c r="B11" s="130"/>
      <c r="C11" s="130"/>
      <c r="D11" s="129"/>
      <c r="E11" s="128"/>
      <c r="F11" s="153">
        <v>144</v>
      </c>
      <c r="G11" s="153"/>
      <c r="H11" s="153"/>
      <c r="I11" s="153">
        <v>190</v>
      </c>
      <c r="J11" s="153"/>
      <c r="K11" s="153"/>
      <c r="L11" s="153">
        <f>SUM(O11:AJ11)</f>
        <v>456</v>
      </c>
      <c r="M11" s="153"/>
      <c r="N11" s="153"/>
      <c r="O11" s="153">
        <v>161</v>
      </c>
      <c r="P11" s="153"/>
      <c r="Q11" s="153"/>
      <c r="R11" s="153">
        <v>122</v>
      </c>
      <c r="S11" s="153"/>
      <c r="T11" s="153"/>
      <c r="U11" s="153">
        <v>16</v>
      </c>
      <c r="V11" s="153"/>
      <c r="W11" s="153"/>
      <c r="X11" s="153">
        <v>129</v>
      </c>
      <c r="Y11" s="153"/>
      <c r="Z11" s="153"/>
      <c r="AA11" s="153">
        <v>0</v>
      </c>
      <c r="AB11" s="153"/>
      <c r="AC11" s="153"/>
      <c r="AD11" s="153">
        <v>4</v>
      </c>
      <c r="AE11" s="153"/>
      <c r="AF11" s="153"/>
      <c r="AG11" s="153">
        <v>0</v>
      </c>
      <c r="AH11" s="153"/>
      <c r="AI11" s="153"/>
      <c r="AJ11" s="153">
        <v>24</v>
      </c>
      <c r="AK11" s="153"/>
      <c r="AL11" s="153"/>
    </row>
    <row r="12" spans="1:43" ht="33.9" hidden="1" customHeight="1" outlineLevel="1">
      <c r="A12" s="130" t="s">
        <v>137</v>
      </c>
      <c r="B12" s="130"/>
      <c r="C12" s="130"/>
      <c r="D12" s="129"/>
      <c r="E12" s="128"/>
      <c r="F12" s="153">
        <v>147</v>
      </c>
      <c r="G12" s="153"/>
      <c r="H12" s="153"/>
      <c r="I12" s="153">
        <v>192</v>
      </c>
      <c r="J12" s="153"/>
      <c r="K12" s="153"/>
      <c r="L12" s="153">
        <f>SUM(O12:AJ12)</f>
        <v>454</v>
      </c>
      <c r="M12" s="153"/>
      <c r="N12" s="153"/>
      <c r="O12" s="153">
        <v>156</v>
      </c>
      <c r="P12" s="153"/>
      <c r="Q12" s="153"/>
      <c r="R12" s="153">
        <v>121</v>
      </c>
      <c r="S12" s="153"/>
      <c r="T12" s="153"/>
      <c r="U12" s="153">
        <v>16</v>
      </c>
      <c r="V12" s="153"/>
      <c r="W12" s="153"/>
      <c r="X12" s="153">
        <v>132</v>
      </c>
      <c r="Y12" s="153"/>
      <c r="Z12" s="153"/>
      <c r="AA12" s="153">
        <v>0</v>
      </c>
      <c r="AB12" s="153"/>
      <c r="AC12" s="153"/>
      <c r="AD12" s="153">
        <v>5</v>
      </c>
      <c r="AE12" s="153"/>
      <c r="AF12" s="153"/>
      <c r="AG12" s="153">
        <v>0</v>
      </c>
      <c r="AH12" s="153"/>
      <c r="AI12" s="153"/>
      <c r="AJ12" s="153">
        <v>24</v>
      </c>
      <c r="AK12" s="153"/>
      <c r="AL12" s="153"/>
    </row>
    <row r="13" spans="1:43" ht="33.9" hidden="1" customHeight="1" outlineLevel="1">
      <c r="A13" s="130" t="s">
        <v>22</v>
      </c>
      <c r="B13" s="130"/>
      <c r="C13" s="130"/>
      <c r="D13" s="129"/>
      <c r="E13" s="128"/>
      <c r="F13" s="153">
        <v>145</v>
      </c>
      <c r="G13" s="153"/>
      <c r="H13" s="153"/>
      <c r="I13" s="153">
        <v>188</v>
      </c>
      <c r="J13" s="153"/>
      <c r="K13" s="153"/>
      <c r="L13" s="153">
        <v>441</v>
      </c>
      <c r="M13" s="153"/>
      <c r="N13" s="153"/>
      <c r="O13" s="153">
        <v>151</v>
      </c>
      <c r="P13" s="153"/>
      <c r="Q13" s="153"/>
      <c r="R13" s="153">
        <v>123</v>
      </c>
      <c r="S13" s="153"/>
      <c r="T13" s="153"/>
      <c r="U13" s="153">
        <v>14</v>
      </c>
      <c r="V13" s="153"/>
      <c r="W13" s="153"/>
      <c r="X13" s="153">
        <v>120</v>
      </c>
      <c r="Y13" s="153"/>
      <c r="Z13" s="153"/>
      <c r="AA13" s="153">
        <v>0</v>
      </c>
      <c r="AB13" s="153"/>
      <c r="AC13" s="153"/>
      <c r="AD13" s="153">
        <v>7</v>
      </c>
      <c r="AE13" s="153"/>
      <c r="AF13" s="153"/>
      <c r="AG13" s="153">
        <v>0</v>
      </c>
      <c r="AH13" s="153"/>
      <c r="AI13" s="153"/>
      <c r="AJ13" s="153">
        <v>26</v>
      </c>
      <c r="AK13" s="153"/>
      <c r="AL13" s="153"/>
    </row>
    <row r="14" spans="1:43" ht="33.9" hidden="1" customHeight="1" outlineLevel="1">
      <c r="A14" s="130" t="s">
        <v>21</v>
      </c>
      <c r="B14" s="130"/>
      <c r="C14" s="130"/>
      <c r="D14" s="129"/>
      <c r="E14" s="128"/>
      <c r="F14" s="153">
        <v>138</v>
      </c>
      <c r="G14" s="153"/>
      <c r="H14" s="153"/>
      <c r="I14" s="153">
        <v>175</v>
      </c>
      <c r="J14" s="153"/>
      <c r="K14" s="153"/>
      <c r="L14" s="153">
        <v>426</v>
      </c>
      <c r="M14" s="153"/>
      <c r="N14" s="153"/>
      <c r="O14" s="153">
        <v>145</v>
      </c>
      <c r="P14" s="153"/>
      <c r="Q14" s="153"/>
      <c r="R14" s="153">
        <v>115</v>
      </c>
      <c r="S14" s="153"/>
      <c r="T14" s="153"/>
      <c r="U14" s="153">
        <v>16</v>
      </c>
      <c r="V14" s="153"/>
      <c r="W14" s="153"/>
      <c r="X14" s="153">
        <v>120</v>
      </c>
      <c r="Y14" s="153"/>
      <c r="Z14" s="153"/>
      <c r="AA14" s="153">
        <v>0</v>
      </c>
      <c r="AB14" s="153"/>
      <c r="AC14" s="153"/>
      <c r="AD14" s="153">
        <v>5</v>
      </c>
      <c r="AE14" s="153"/>
      <c r="AF14" s="153"/>
      <c r="AG14" s="153">
        <v>1</v>
      </c>
      <c r="AH14" s="153"/>
      <c r="AI14" s="153"/>
      <c r="AJ14" s="153">
        <v>24</v>
      </c>
      <c r="AK14" s="153"/>
      <c r="AL14" s="153"/>
    </row>
    <row r="15" spans="1:43" ht="33.9" customHeight="1" collapsed="1">
      <c r="A15" s="130" t="s">
        <v>20</v>
      </c>
      <c r="B15" s="130"/>
      <c r="C15" s="130"/>
      <c r="D15" s="129"/>
      <c r="E15" s="128"/>
      <c r="F15" s="153">
        <v>131</v>
      </c>
      <c r="G15" s="153"/>
      <c r="H15" s="153"/>
      <c r="I15" s="153">
        <v>161</v>
      </c>
      <c r="J15" s="153"/>
      <c r="K15" s="153"/>
      <c r="L15" s="153">
        <v>391</v>
      </c>
      <c r="M15" s="153"/>
      <c r="N15" s="153"/>
      <c r="O15" s="153">
        <v>134</v>
      </c>
      <c r="P15" s="153"/>
      <c r="Q15" s="153"/>
      <c r="R15" s="153">
        <v>102</v>
      </c>
      <c r="S15" s="153"/>
      <c r="T15" s="153"/>
      <c r="U15" s="153">
        <v>8</v>
      </c>
      <c r="V15" s="153"/>
      <c r="W15" s="153"/>
      <c r="X15" s="153">
        <v>118</v>
      </c>
      <c r="Y15" s="153"/>
      <c r="Z15" s="153"/>
      <c r="AA15" s="153">
        <v>0</v>
      </c>
      <c r="AB15" s="153"/>
      <c r="AC15" s="153"/>
      <c r="AD15" s="153">
        <v>5</v>
      </c>
      <c r="AE15" s="153"/>
      <c r="AF15" s="153"/>
      <c r="AG15" s="153">
        <v>0</v>
      </c>
      <c r="AH15" s="153"/>
      <c r="AI15" s="153"/>
      <c r="AJ15" s="153">
        <v>24</v>
      </c>
      <c r="AK15" s="153"/>
      <c r="AL15" s="153"/>
    </row>
    <row r="16" spans="1:43" ht="33.9" customHeight="1">
      <c r="A16" s="130" t="s">
        <v>19</v>
      </c>
      <c r="B16" s="130"/>
      <c r="C16" s="130"/>
      <c r="D16" s="129"/>
      <c r="E16" s="128"/>
      <c r="F16" s="153">
        <v>131</v>
      </c>
      <c r="G16" s="153"/>
      <c r="H16" s="153"/>
      <c r="I16" s="153">
        <v>162</v>
      </c>
      <c r="J16" s="153"/>
      <c r="K16" s="153"/>
      <c r="L16" s="153">
        <v>374</v>
      </c>
      <c r="M16" s="153"/>
      <c r="N16" s="153"/>
      <c r="O16" s="153">
        <v>129</v>
      </c>
      <c r="P16" s="153"/>
      <c r="Q16" s="153"/>
      <c r="R16" s="153">
        <v>97</v>
      </c>
      <c r="S16" s="153"/>
      <c r="T16" s="153"/>
      <c r="U16" s="153">
        <v>7</v>
      </c>
      <c r="V16" s="153"/>
      <c r="W16" s="153"/>
      <c r="X16" s="153">
        <v>118</v>
      </c>
      <c r="Y16" s="153"/>
      <c r="Z16" s="153"/>
      <c r="AA16" s="153">
        <v>0</v>
      </c>
      <c r="AB16" s="153"/>
      <c r="AC16" s="153"/>
      <c r="AD16" s="153">
        <v>2</v>
      </c>
      <c r="AE16" s="153"/>
      <c r="AF16" s="153"/>
      <c r="AG16" s="153">
        <v>0</v>
      </c>
      <c r="AH16" s="153"/>
      <c r="AI16" s="153"/>
      <c r="AJ16" s="153">
        <v>21</v>
      </c>
      <c r="AK16" s="153"/>
      <c r="AL16" s="153"/>
    </row>
    <row r="17" spans="1:43" ht="33.9" customHeight="1">
      <c r="A17" s="130" t="s">
        <v>115</v>
      </c>
      <c r="B17" s="130"/>
      <c r="C17" s="130"/>
      <c r="D17" s="130"/>
      <c r="E17" s="155"/>
      <c r="F17" s="154">
        <v>129</v>
      </c>
      <c r="G17" s="153"/>
      <c r="H17" s="153"/>
      <c r="I17" s="153">
        <v>155</v>
      </c>
      <c r="J17" s="153"/>
      <c r="K17" s="153"/>
      <c r="L17" s="153">
        <f>SUM(O17:AL17)</f>
        <v>358</v>
      </c>
      <c r="M17" s="153"/>
      <c r="N17" s="153"/>
      <c r="O17" s="153">
        <v>122</v>
      </c>
      <c r="P17" s="153"/>
      <c r="Q17" s="153"/>
      <c r="R17" s="153">
        <v>92</v>
      </c>
      <c r="S17" s="153"/>
      <c r="T17" s="153"/>
      <c r="U17" s="153">
        <v>5</v>
      </c>
      <c r="V17" s="153"/>
      <c r="W17" s="153"/>
      <c r="X17" s="153">
        <v>110</v>
      </c>
      <c r="Y17" s="153"/>
      <c r="Z17" s="153"/>
      <c r="AA17" s="153">
        <v>0</v>
      </c>
      <c r="AB17" s="153"/>
      <c r="AC17" s="153"/>
      <c r="AD17" s="153">
        <v>5</v>
      </c>
      <c r="AE17" s="153"/>
      <c r="AF17" s="153"/>
      <c r="AG17" s="153">
        <v>0</v>
      </c>
      <c r="AH17" s="153"/>
      <c r="AI17" s="153"/>
      <c r="AJ17" s="153">
        <v>24</v>
      </c>
      <c r="AK17" s="153"/>
      <c r="AL17" s="153"/>
    </row>
    <row r="18" spans="1:43" ht="33.9" customHeight="1">
      <c r="A18" s="130" t="s">
        <v>114</v>
      </c>
      <c r="B18" s="130"/>
      <c r="C18" s="130"/>
      <c r="D18" s="130"/>
      <c r="E18" s="155"/>
      <c r="F18" s="154">
        <v>122</v>
      </c>
      <c r="G18" s="153"/>
      <c r="H18" s="153"/>
      <c r="I18" s="153">
        <v>147</v>
      </c>
      <c r="J18" s="153"/>
      <c r="K18" s="153"/>
      <c r="L18" s="153">
        <v>357</v>
      </c>
      <c r="M18" s="153"/>
      <c r="N18" s="153"/>
      <c r="O18" s="153">
        <v>120</v>
      </c>
      <c r="P18" s="153"/>
      <c r="Q18" s="153"/>
      <c r="R18" s="153">
        <v>89</v>
      </c>
      <c r="S18" s="153"/>
      <c r="T18" s="153"/>
      <c r="U18" s="153">
        <v>3</v>
      </c>
      <c r="V18" s="153"/>
      <c r="W18" s="153"/>
      <c r="X18" s="153">
        <v>113</v>
      </c>
      <c r="Y18" s="153"/>
      <c r="Z18" s="153"/>
      <c r="AA18" s="153">
        <v>0</v>
      </c>
      <c r="AB18" s="153"/>
      <c r="AC18" s="153"/>
      <c r="AD18" s="153">
        <v>5</v>
      </c>
      <c r="AE18" s="153"/>
      <c r="AF18" s="153"/>
      <c r="AG18" s="153">
        <v>0</v>
      </c>
      <c r="AH18" s="153"/>
      <c r="AI18" s="153"/>
      <c r="AJ18" s="153">
        <v>27</v>
      </c>
      <c r="AK18" s="153"/>
      <c r="AL18" s="153"/>
    </row>
    <row r="19" spans="1:43" ht="33.9" customHeight="1">
      <c r="A19" s="130" t="s">
        <v>113</v>
      </c>
      <c r="B19" s="130"/>
      <c r="C19" s="130"/>
      <c r="D19" s="130"/>
      <c r="E19" s="155"/>
      <c r="F19" s="154">
        <v>119</v>
      </c>
      <c r="G19" s="153"/>
      <c r="H19" s="153"/>
      <c r="I19" s="153">
        <v>143</v>
      </c>
      <c r="J19" s="153"/>
      <c r="K19" s="153"/>
      <c r="L19" s="153">
        <v>344</v>
      </c>
      <c r="M19" s="153"/>
      <c r="N19" s="153"/>
      <c r="O19" s="153">
        <v>115</v>
      </c>
      <c r="P19" s="153"/>
      <c r="Q19" s="153"/>
      <c r="R19" s="153">
        <v>86</v>
      </c>
      <c r="S19" s="153"/>
      <c r="T19" s="153"/>
      <c r="U19" s="153">
        <v>3</v>
      </c>
      <c r="V19" s="153"/>
      <c r="W19" s="153"/>
      <c r="X19" s="153">
        <v>109</v>
      </c>
      <c r="Y19" s="153"/>
      <c r="Z19" s="153"/>
      <c r="AA19" s="153">
        <v>0</v>
      </c>
      <c r="AB19" s="153"/>
      <c r="AC19" s="153"/>
      <c r="AD19" s="153">
        <v>4</v>
      </c>
      <c r="AE19" s="153"/>
      <c r="AF19" s="153"/>
      <c r="AG19" s="153">
        <v>0</v>
      </c>
      <c r="AH19" s="153"/>
      <c r="AI19" s="153"/>
      <c r="AJ19" s="153">
        <v>27</v>
      </c>
      <c r="AK19" s="153"/>
      <c r="AL19" s="153"/>
    </row>
    <row r="20" spans="1:43" ht="15" customHeight="1" thickBot="1">
      <c r="A20" s="152"/>
      <c r="B20" s="152"/>
      <c r="C20" s="152"/>
      <c r="D20" s="151"/>
      <c r="E20" s="150"/>
      <c r="F20" s="149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</row>
    <row r="21" spans="1:43" ht="21" customHeight="1">
      <c r="A21" s="38" t="s">
        <v>136</v>
      </c>
      <c r="B21" s="38"/>
      <c r="C21" s="38"/>
      <c r="D21" s="38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43" ht="17.25" customHeight="1">
      <c r="A22" s="38" t="s">
        <v>135</v>
      </c>
      <c r="B22" s="38"/>
      <c r="C22" s="38"/>
      <c r="D22" s="38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1:43" ht="24.9" customHeight="1">
      <c r="A23" s="38"/>
      <c r="B23" s="38"/>
      <c r="C23" s="38"/>
      <c r="D23" s="38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43" ht="24.9" customHeight="1">
      <c r="A24" s="68" t="s">
        <v>134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104"/>
      <c r="AM24" s="104"/>
      <c r="AN24" s="104"/>
      <c r="AO24" s="104"/>
      <c r="AP24" s="104"/>
      <c r="AQ24" s="104"/>
    </row>
    <row r="25" spans="1:43" ht="13.8" thickBot="1">
      <c r="A25" s="1" t="s">
        <v>133</v>
      </c>
    </row>
    <row r="26" spans="1:43" ht="35.1" customHeight="1">
      <c r="A26" s="147" t="s">
        <v>132</v>
      </c>
      <c r="B26" s="147"/>
      <c r="C26" s="147"/>
      <c r="D26" s="142"/>
      <c r="E26" s="142"/>
      <c r="F26" s="141" t="s">
        <v>131</v>
      </c>
      <c r="G26" s="142"/>
      <c r="H26" s="142"/>
      <c r="I26" s="146" t="s">
        <v>130</v>
      </c>
      <c r="J26" s="145"/>
      <c r="K26" s="144"/>
      <c r="L26" s="146" t="s">
        <v>129</v>
      </c>
      <c r="M26" s="145"/>
      <c r="N26" s="144"/>
      <c r="O26" s="146" t="s">
        <v>128</v>
      </c>
      <c r="P26" s="145"/>
      <c r="Q26" s="144"/>
      <c r="R26" s="146" t="s">
        <v>127</v>
      </c>
      <c r="S26" s="145"/>
      <c r="T26" s="144"/>
      <c r="U26" s="146" t="s">
        <v>126</v>
      </c>
      <c r="V26" s="145"/>
      <c r="W26" s="144"/>
      <c r="X26" s="146" t="s">
        <v>125</v>
      </c>
      <c r="Y26" s="145"/>
      <c r="Z26" s="144"/>
      <c r="AA26" s="143" t="s">
        <v>124</v>
      </c>
      <c r="AB26" s="142"/>
      <c r="AC26" s="142"/>
      <c r="AD26" s="140" t="s">
        <v>123</v>
      </c>
      <c r="AE26" s="139"/>
      <c r="AF26" s="139"/>
      <c r="AG26" s="141"/>
      <c r="AH26" s="140" t="s">
        <v>122</v>
      </c>
      <c r="AI26" s="139"/>
      <c r="AJ26" s="139"/>
      <c r="AK26" s="139"/>
      <c r="AL26" s="134"/>
    </row>
    <row r="27" spans="1:43" ht="15" customHeight="1">
      <c r="A27" s="136"/>
      <c r="B27" s="136"/>
      <c r="C27" s="136"/>
      <c r="D27" s="136"/>
      <c r="E27" s="138"/>
      <c r="F27" s="135"/>
      <c r="G27" s="136"/>
      <c r="H27" s="136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5"/>
      <c r="AB27" s="136"/>
      <c r="AC27" s="136"/>
      <c r="AD27" s="135"/>
      <c r="AE27" s="135"/>
      <c r="AF27" s="135"/>
      <c r="AG27" s="135"/>
      <c r="AH27" s="135"/>
      <c r="AI27" s="135"/>
      <c r="AJ27" s="135"/>
      <c r="AK27" s="135"/>
      <c r="AL27" s="134"/>
    </row>
    <row r="28" spans="1:43" ht="35.1" hidden="1" customHeight="1" outlineLevel="1">
      <c r="A28" s="130" t="s">
        <v>121</v>
      </c>
      <c r="B28" s="130"/>
      <c r="C28" s="130"/>
      <c r="D28" s="129"/>
      <c r="E28" s="128"/>
      <c r="F28" s="133">
        <f>SUM(I28:AH28)</f>
        <v>24074</v>
      </c>
      <c r="G28" s="132"/>
      <c r="H28" s="132"/>
      <c r="I28" s="73">
        <v>6878</v>
      </c>
      <c r="J28" s="73"/>
      <c r="K28" s="73"/>
      <c r="L28" s="73">
        <v>1220</v>
      </c>
      <c r="M28" s="73"/>
      <c r="N28" s="73"/>
      <c r="O28" s="73">
        <v>143</v>
      </c>
      <c r="P28" s="73"/>
      <c r="Q28" s="73"/>
      <c r="R28" s="132">
        <v>14294</v>
      </c>
      <c r="S28" s="132"/>
      <c r="T28" s="132"/>
      <c r="U28" s="73">
        <v>59</v>
      </c>
      <c r="V28" s="73"/>
      <c r="W28" s="73"/>
      <c r="X28" s="73">
        <v>144</v>
      </c>
      <c r="Y28" s="73"/>
      <c r="Z28" s="73"/>
      <c r="AA28" s="73">
        <v>47</v>
      </c>
      <c r="AB28" s="73"/>
      <c r="AC28" s="73"/>
      <c r="AD28" s="73">
        <v>311</v>
      </c>
      <c r="AE28" s="73"/>
      <c r="AF28" s="73"/>
      <c r="AG28" s="73"/>
      <c r="AH28" s="73">
        <v>978</v>
      </c>
      <c r="AI28" s="73"/>
      <c r="AJ28" s="73"/>
      <c r="AK28" s="73"/>
      <c r="AL28" s="120"/>
    </row>
    <row r="29" spans="1:43" ht="33.9" hidden="1" customHeight="1" outlineLevel="1">
      <c r="A29" s="130" t="s">
        <v>26</v>
      </c>
      <c r="B29" s="130"/>
      <c r="C29" s="130"/>
      <c r="D29" s="129"/>
      <c r="E29" s="128"/>
      <c r="F29" s="127">
        <f>SUM(I29:AH29)</f>
        <v>23771</v>
      </c>
      <c r="G29" s="126"/>
      <c r="H29" s="126"/>
      <c r="I29" s="126">
        <v>6213</v>
      </c>
      <c r="J29" s="126"/>
      <c r="K29" s="126"/>
      <c r="L29" s="125">
        <v>1134</v>
      </c>
      <c r="M29" s="125"/>
      <c r="N29" s="125"/>
      <c r="O29" s="125">
        <v>98</v>
      </c>
      <c r="P29" s="125"/>
      <c r="Q29" s="125"/>
      <c r="R29" s="126">
        <v>14380</v>
      </c>
      <c r="S29" s="126"/>
      <c r="T29" s="126"/>
      <c r="U29" s="125">
        <v>0</v>
      </c>
      <c r="V29" s="125"/>
      <c r="W29" s="125"/>
      <c r="X29" s="125">
        <v>173</v>
      </c>
      <c r="Y29" s="125"/>
      <c r="Z29" s="125"/>
      <c r="AA29" s="125">
        <v>70</v>
      </c>
      <c r="AB29" s="125"/>
      <c r="AC29" s="125"/>
      <c r="AD29" s="125">
        <v>419</v>
      </c>
      <c r="AE29" s="125"/>
      <c r="AF29" s="125"/>
      <c r="AG29" s="125"/>
      <c r="AH29" s="125">
        <v>1284</v>
      </c>
      <c r="AI29" s="125"/>
      <c r="AJ29" s="125"/>
      <c r="AK29" s="125"/>
      <c r="AL29" s="120"/>
    </row>
    <row r="30" spans="1:43" ht="33.9" hidden="1" customHeight="1" outlineLevel="1">
      <c r="A30" s="130" t="s">
        <v>120</v>
      </c>
      <c r="B30" s="130"/>
      <c r="C30" s="130"/>
      <c r="D30" s="129"/>
      <c r="E30" s="128"/>
      <c r="F30" s="127">
        <f>SUM(I30:AH30)</f>
        <v>24858</v>
      </c>
      <c r="G30" s="126"/>
      <c r="H30" s="126"/>
      <c r="I30" s="126">
        <v>6595</v>
      </c>
      <c r="J30" s="126"/>
      <c r="K30" s="126"/>
      <c r="L30" s="125">
        <v>1248</v>
      </c>
      <c r="M30" s="125"/>
      <c r="N30" s="125"/>
      <c r="O30" s="125">
        <v>113</v>
      </c>
      <c r="P30" s="125"/>
      <c r="Q30" s="125"/>
      <c r="R30" s="126">
        <v>15426</v>
      </c>
      <c r="S30" s="126"/>
      <c r="T30" s="126"/>
      <c r="U30" s="125">
        <v>0</v>
      </c>
      <c r="V30" s="125"/>
      <c r="W30" s="125"/>
      <c r="X30" s="125">
        <v>91</v>
      </c>
      <c r="Y30" s="125"/>
      <c r="Z30" s="125"/>
      <c r="AA30" s="125">
        <v>53</v>
      </c>
      <c r="AB30" s="125"/>
      <c r="AC30" s="125"/>
      <c r="AD30" s="125">
        <v>230</v>
      </c>
      <c r="AE30" s="125"/>
      <c r="AF30" s="125"/>
      <c r="AG30" s="125"/>
      <c r="AH30" s="125">
        <v>1102</v>
      </c>
      <c r="AI30" s="125"/>
      <c r="AJ30" s="125"/>
      <c r="AK30" s="125"/>
      <c r="AL30" s="120"/>
    </row>
    <row r="31" spans="1:43" ht="33.9" hidden="1" customHeight="1" outlineLevel="1">
      <c r="A31" s="130" t="s">
        <v>119</v>
      </c>
      <c r="B31" s="130"/>
      <c r="C31" s="130"/>
      <c r="D31" s="129"/>
      <c r="E31" s="128"/>
      <c r="F31" s="127">
        <f>SUM(I31:AH31)</f>
        <v>23388</v>
      </c>
      <c r="G31" s="126"/>
      <c r="H31" s="126"/>
      <c r="I31" s="126">
        <v>6882</v>
      </c>
      <c r="J31" s="126"/>
      <c r="K31" s="126"/>
      <c r="L31" s="125">
        <v>1259</v>
      </c>
      <c r="M31" s="125"/>
      <c r="N31" s="125"/>
      <c r="O31" s="125">
        <v>135</v>
      </c>
      <c r="P31" s="125"/>
      <c r="Q31" s="125"/>
      <c r="R31" s="126">
        <v>13401</v>
      </c>
      <c r="S31" s="126"/>
      <c r="T31" s="126"/>
      <c r="U31" s="125">
        <v>0</v>
      </c>
      <c r="V31" s="125"/>
      <c r="W31" s="125"/>
      <c r="X31" s="125">
        <v>80</v>
      </c>
      <c r="Y31" s="125"/>
      <c r="Z31" s="125"/>
      <c r="AA31" s="125">
        <v>14</v>
      </c>
      <c r="AB31" s="125"/>
      <c r="AC31" s="125"/>
      <c r="AD31" s="125">
        <v>312</v>
      </c>
      <c r="AE31" s="125"/>
      <c r="AF31" s="125"/>
      <c r="AG31" s="125"/>
      <c r="AH31" s="125">
        <v>1305</v>
      </c>
      <c r="AI31" s="125"/>
      <c r="AJ31" s="125"/>
      <c r="AK31" s="125"/>
      <c r="AL31" s="120"/>
    </row>
    <row r="32" spans="1:43" ht="33.9" hidden="1" customHeight="1" outlineLevel="1">
      <c r="A32" s="130" t="s">
        <v>118</v>
      </c>
      <c r="B32" s="130"/>
      <c r="C32" s="130"/>
      <c r="D32" s="129"/>
      <c r="E32" s="128"/>
      <c r="F32" s="127">
        <f>SUM(I32:AH32)</f>
        <v>25013</v>
      </c>
      <c r="G32" s="126"/>
      <c r="H32" s="126"/>
      <c r="I32" s="126">
        <v>6999</v>
      </c>
      <c r="J32" s="126"/>
      <c r="K32" s="126"/>
      <c r="L32" s="125">
        <v>1392</v>
      </c>
      <c r="M32" s="125"/>
      <c r="N32" s="125"/>
      <c r="O32" s="125">
        <v>147</v>
      </c>
      <c r="P32" s="125"/>
      <c r="Q32" s="125"/>
      <c r="R32" s="126">
        <v>14461</v>
      </c>
      <c r="S32" s="126"/>
      <c r="T32" s="126"/>
      <c r="U32" s="125">
        <v>0</v>
      </c>
      <c r="V32" s="125"/>
      <c r="W32" s="125"/>
      <c r="X32" s="125">
        <v>98</v>
      </c>
      <c r="Y32" s="125"/>
      <c r="Z32" s="125"/>
      <c r="AA32" s="125">
        <v>39</v>
      </c>
      <c r="AB32" s="125"/>
      <c r="AC32" s="125"/>
      <c r="AD32" s="125">
        <v>433</v>
      </c>
      <c r="AE32" s="125"/>
      <c r="AF32" s="125"/>
      <c r="AG32" s="125"/>
      <c r="AH32" s="125">
        <v>1444</v>
      </c>
      <c r="AI32" s="125"/>
      <c r="AJ32" s="125"/>
      <c r="AK32" s="125"/>
      <c r="AL32" s="120"/>
    </row>
    <row r="33" spans="1:38" ht="33.9" hidden="1" customHeight="1" outlineLevel="1">
      <c r="A33" s="130" t="s">
        <v>117</v>
      </c>
      <c r="B33" s="130"/>
      <c r="C33" s="130"/>
      <c r="D33" s="129"/>
      <c r="E33" s="128"/>
      <c r="F33" s="127">
        <f>SUM(I33:AH33)</f>
        <v>28266</v>
      </c>
      <c r="G33" s="126"/>
      <c r="H33" s="126"/>
      <c r="I33" s="126">
        <v>7245</v>
      </c>
      <c r="J33" s="126"/>
      <c r="K33" s="126"/>
      <c r="L33" s="125">
        <v>1529</v>
      </c>
      <c r="M33" s="125"/>
      <c r="N33" s="125"/>
      <c r="O33" s="125">
        <v>211</v>
      </c>
      <c r="P33" s="125"/>
      <c r="Q33" s="125"/>
      <c r="R33" s="126">
        <v>17297</v>
      </c>
      <c r="S33" s="126"/>
      <c r="T33" s="126"/>
      <c r="U33" s="125">
        <v>0</v>
      </c>
      <c r="V33" s="125"/>
      <c r="W33" s="125"/>
      <c r="X33" s="125">
        <v>68</v>
      </c>
      <c r="Y33" s="125"/>
      <c r="Z33" s="125"/>
      <c r="AA33" s="125">
        <v>93</v>
      </c>
      <c r="AB33" s="125"/>
      <c r="AC33" s="125"/>
      <c r="AD33" s="125">
        <v>327</v>
      </c>
      <c r="AE33" s="125"/>
      <c r="AF33" s="125"/>
      <c r="AG33" s="125"/>
      <c r="AH33" s="125">
        <v>1496</v>
      </c>
      <c r="AI33" s="125"/>
      <c r="AJ33" s="125"/>
      <c r="AK33" s="125"/>
      <c r="AL33" s="120"/>
    </row>
    <row r="34" spans="1:38" ht="33.9" hidden="1" customHeight="1" outlineLevel="1">
      <c r="A34" s="130" t="s">
        <v>116</v>
      </c>
      <c r="B34" s="130"/>
      <c r="C34" s="130"/>
      <c r="D34" s="129"/>
      <c r="E34" s="128"/>
      <c r="F34" s="125">
        <f>SUM(I34:AH34)</f>
        <v>27391</v>
      </c>
      <c r="G34" s="125"/>
      <c r="H34" s="125"/>
      <c r="I34" s="125">
        <v>7135</v>
      </c>
      <c r="J34" s="125"/>
      <c r="K34" s="125"/>
      <c r="L34" s="125">
        <v>1584</v>
      </c>
      <c r="M34" s="125"/>
      <c r="N34" s="125"/>
      <c r="O34" s="125">
        <v>207</v>
      </c>
      <c r="P34" s="125"/>
      <c r="Q34" s="125"/>
      <c r="R34" s="125">
        <v>16643</v>
      </c>
      <c r="S34" s="125"/>
      <c r="T34" s="125"/>
      <c r="U34" s="125">
        <v>30</v>
      </c>
      <c r="V34" s="125"/>
      <c r="W34" s="125"/>
      <c r="X34" s="125">
        <v>91</v>
      </c>
      <c r="Y34" s="125"/>
      <c r="Z34" s="125"/>
      <c r="AA34" s="125">
        <v>88</v>
      </c>
      <c r="AB34" s="125"/>
      <c r="AC34" s="125"/>
      <c r="AD34" s="125">
        <v>269</v>
      </c>
      <c r="AE34" s="125"/>
      <c r="AF34" s="125"/>
      <c r="AG34" s="125"/>
      <c r="AH34" s="125">
        <v>1344</v>
      </c>
      <c r="AI34" s="125"/>
      <c r="AJ34" s="125"/>
      <c r="AK34" s="125"/>
      <c r="AL34" s="120"/>
    </row>
    <row r="35" spans="1:38" ht="33.9" hidden="1" customHeight="1" outlineLevel="1">
      <c r="A35" s="130" t="s">
        <v>22</v>
      </c>
      <c r="B35" s="130"/>
      <c r="C35" s="130"/>
      <c r="D35" s="129"/>
      <c r="E35" s="128"/>
      <c r="F35" s="125">
        <f>SUM(I35:AH35)</f>
        <v>24610</v>
      </c>
      <c r="G35" s="125"/>
      <c r="H35" s="125"/>
      <c r="I35" s="125">
        <v>6634</v>
      </c>
      <c r="J35" s="125"/>
      <c r="K35" s="125"/>
      <c r="L35" s="125">
        <v>1646</v>
      </c>
      <c r="M35" s="125"/>
      <c r="N35" s="125"/>
      <c r="O35" s="125">
        <v>187</v>
      </c>
      <c r="P35" s="125"/>
      <c r="Q35" s="125"/>
      <c r="R35" s="125">
        <v>13940</v>
      </c>
      <c r="S35" s="125"/>
      <c r="T35" s="125"/>
      <c r="U35" s="125">
        <v>0</v>
      </c>
      <c r="V35" s="125"/>
      <c r="W35" s="125"/>
      <c r="X35" s="125">
        <v>127</v>
      </c>
      <c r="Y35" s="125"/>
      <c r="Z35" s="125"/>
      <c r="AA35" s="125">
        <v>59</v>
      </c>
      <c r="AB35" s="125"/>
      <c r="AC35" s="125"/>
      <c r="AD35" s="125">
        <v>913</v>
      </c>
      <c r="AE35" s="125"/>
      <c r="AF35" s="125"/>
      <c r="AG35" s="125"/>
      <c r="AH35" s="125">
        <v>1104</v>
      </c>
      <c r="AI35" s="125"/>
      <c r="AJ35" s="125"/>
      <c r="AK35" s="125"/>
      <c r="AL35" s="120"/>
    </row>
    <row r="36" spans="1:38" ht="33.9" hidden="1" customHeight="1" outlineLevel="1">
      <c r="A36" s="130" t="s">
        <v>21</v>
      </c>
      <c r="B36" s="130"/>
      <c r="C36" s="130"/>
      <c r="D36" s="129"/>
      <c r="E36" s="128"/>
      <c r="F36" s="131">
        <f>SUM(I36:AH36)</f>
        <v>24838</v>
      </c>
      <c r="G36" s="125"/>
      <c r="H36" s="125"/>
      <c r="I36" s="125">
        <v>5934</v>
      </c>
      <c r="J36" s="125"/>
      <c r="K36" s="125"/>
      <c r="L36" s="125">
        <v>1571</v>
      </c>
      <c r="M36" s="125"/>
      <c r="N36" s="125"/>
      <c r="O36" s="125">
        <v>192</v>
      </c>
      <c r="P36" s="125"/>
      <c r="Q36" s="125"/>
      <c r="R36" s="125">
        <v>15440</v>
      </c>
      <c r="S36" s="125"/>
      <c r="T36" s="125"/>
      <c r="U36" s="125">
        <v>0</v>
      </c>
      <c r="V36" s="125"/>
      <c r="W36" s="125"/>
      <c r="X36" s="125">
        <v>96</v>
      </c>
      <c r="Y36" s="125"/>
      <c r="Z36" s="125"/>
      <c r="AA36" s="125">
        <v>86</v>
      </c>
      <c r="AB36" s="125"/>
      <c r="AC36" s="125"/>
      <c r="AD36" s="125">
        <v>611</v>
      </c>
      <c r="AE36" s="125"/>
      <c r="AF36" s="125"/>
      <c r="AG36" s="125"/>
      <c r="AH36" s="125">
        <v>908</v>
      </c>
      <c r="AI36" s="125"/>
      <c r="AJ36" s="125"/>
      <c r="AK36" s="125"/>
      <c r="AL36" s="120"/>
    </row>
    <row r="37" spans="1:38" ht="33.9" customHeight="1" collapsed="1">
      <c r="A37" s="130" t="s">
        <v>20</v>
      </c>
      <c r="B37" s="130"/>
      <c r="C37" s="130"/>
      <c r="D37" s="129"/>
      <c r="E37" s="128"/>
      <c r="F37" s="131">
        <v>23705</v>
      </c>
      <c r="G37" s="125"/>
      <c r="H37" s="125"/>
      <c r="I37" s="125">
        <v>5573</v>
      </c>
      <c r="J37" s="125"/>
      <c r="K37" s="125"/>
      <c r="L37" s="125">
        <v>1516</v>
      </c>
      <c r="M37" s="125"/>
      <c r="N37" s="125"/>
      <c r="O37" s="125">
        <v>83</v>
      </c>
      <c r="P37" s="125"/>
      <c r="Q37" s="125"/>
      <c r="R37" s="125">
        <v>14586</v>
      </c>
      <c r="S37" s="125"/>
      <c r="T37" s="125"/>
      <c r="U37" s="125">
        <v>0</v>
      </c>
      <c r="V37" s="125"/>
      <c r="W37" s="125"/>
      <c r="X37" s="125">
        <v>82</v>
      </c>
      <c r="Y37" s="125"/>
      <c r="Z37" s="125"/>
      <c r="AA37" s="125">
        <v>37</v>
      </c>
      <c r="AB37" s="125"/>
      <c r="AC37" s="125"/>
      <c r="AD37" s="125">
        <v>706</v>
      </c>
      <c r="AE37" s="125"/>
      <c r="AF37" s="125"/>
      <c r="AG37" s="125"/>
      <c r="AH37" s="125">
        <v>1122</v>
      </c>
      <c r="AI37" s="125"/>
      <c r="AJ37" s="125"/>
      <c r="AK37" s="125"/>
      <c r="AL37" s="120"/>
    </row>
    <row r="38" spans="1:38" ht="33.9" customHeight="1">
      <c r="A38" s="130" t="s">
        <v>19</v>
      </c>
      <c r="B38" s="130"/>
      <c r="C38" s="130"/>
      <c r="D38" s="129"/>
      <c r="E38" s="128"/>
      <c r="F38" s="131">
        <f>SUM(I38:AL38)</f>
        <v>24056</v>
      </c>
      <c r="G38" s="125"/>
      <c r="H38" s="125"/>
      <c r="I38" s="125">
        <v>5760</v>
      </c>
      <c r="J38" s="125"/>
      <c r="K38" s="125"/>
      <c r="L38" s="125">
        <v>1527</v>
      </c>
      <c r="M38" s="125"/>
      <c r="N38" s="125"/>
      <c r="O38" s="125">
        <v>83</v>
      </c>
      <c r="P38" s="125"/>
      <c r="Q38" s="125"/>
      <c r="R38" s="125">
        <v>14739</v>
      </c>
      <c r="S38" s="125"/>
      <c r="T38" s="125"/>
      <c r="U38" s="125">
        <v>26</v>
      </c>
      <c r="V38" s="125"/>
      <c r="W38" s="125"/>
      <c r="X38" s="125">
        <v>31</v>
      </c>
      <c r="Y38" s="125"/>
      <c r="Z38" s="125"/>
      <c r="AA38" s="125">
        <v>39</v>
      </c>
      <c r="AB38" s="125"/>
      <c r="AC38" s="125"/>
      <c r="AD38" s="125">
        <v>589</v>
      </c>
      <c r="AE38" s="125"/>
      <c r="AF38" s="125"/>
      <c r="AG38" s="125"/>
      <c r="AH38" s="125">
        <v>1262</v>
      </c>
      <c r="AI38" s="125"/>
      <c r="AJ38" s="125"/>
      <c r="AK38" s="125"/>
      <c r="AL38" s="120"/>
    </row>
    <row r="39" spans="1:38" ht="33.9" customHeight="1">
      <c r="A39" s="130" t="s">
        <v>115</v>
      </c>
      <c r="B39" s="130"/>
      <c r="C39" s="130"/>
      <c r="D39" s="129"/>
      <c r="E39" s="128"/>
      <c r="F39" s="127">
        <f>SUM(I39:AK39)</f>
        <v>22556</v>
      </c>
      <c r="G39" s="126"/>
      <c r="H39" s="126"/>
      <c r="I39" s="125">
        <v>5358</v>
      </c>
      <c r="J39" s="125"/>
      <c r="K39" s="125"/>
      <c r="L39" s="125">
        <v>1508</v>
      </c>
      <c r="M39" s="125"/>
      <c r="N39" s="125"/>
      <c r="O39" s="125">
        <v>63</v>
      </c>
      <c r="P39" s="125"/>
      <c r="Q39" s="125"/>
      <c r="R39" s="125">
        <v>14104</v>
      </c>
      <c r="S39" s="125"/>
      <c r="T39" s="125"/>
      <c r="U39" s="125">
        <v>0</v>
      </c>
      <c r="V39" s="125"/>
      <c r="W39" s="125"/>
      <c r="X39" s="125">
        <v>68</v>
      </c>
      <c r="Y39" s="125"/>
      <c r="Z39" s="125"/>
      <c r="AA39" s="125">
        <v>44</v>
      </c>
      <c r="AB39" s="125"/>
      <c r="AC39" s="125"/>
      <c r="AD39" s="125">
        <v>302</v>
      </c>
      <c r="AE39" s="125"/>
      <c r="AF39" s="125"/>
      <c r="AG39" s="125"/>
      <c r="AH39" s="125">
        <v>1109</v>
      </c>
      <c r="AI39" s="125"/>
      <c r="AJ39" s="125"/>
      <c r="AK39" s="125"/>
      <c r="AL39" s="120"/>
    </row>
    <row r="40" spans="1:38" ht="33.9" customHeight="1">
      <c r="A40" s="130" t="s">
        <v>114</v>
      </c>
      <c r="B40" s="130"/>
      <c r="C40" s="130"/>
      <c r="D40" s="129"/>
      <c r="E40" s="128"/>
      <c r="F40" s="127">
        <v>20182</v>
      </c>
      <c r="G40" s="126"/>
      <c r="H40" s="126"/>
      <c r="I40" s="125">
        <v>5225</v>
      </c>
      <c r="J40" s="125"/>
      <c r="K40" s="125"/>
      <c r="L40" s="125">
        <v>1462</v>
      </c>
      <c r="M40" s="125"/>
      <c r="N40" s="125"/>
      <c r="O40" s="125">
        <v>43</v>
      </c>
      <c r="P40" s="125"/>
      <c r="Q40" s="125"/>
      <c r="R40" s="125">
        <v>12235</v>
      </c>
      <c r="S40" s="125"/>
      <c r="T40" s="125"/>
      <c r="U40" s="125">
        <v>0</v>
      </c>
      <c r="V40" s="125"/>
      <c r="W40" s="125"/>
      <c r="X40" s="125">
        <v>86</v>
      </c>
      <c r="Y40" s="125"/>
      <c r="Z40" s="125"/>
      <c r="AA40" s="125">
        <v>22</v>
      </c>
      <c r="AB40" s="125"/>
      <c r="AC40" s="125"/>
      <c r="AD40" s="125">
        <v>401</v>
      </c>
      <c r="AE40" s="125"/>
      <c r="AF40" s="125"/>
      <c r="AG40" s="125"/>
      <c r="AH40" s="125">
        <v>708</v>
      </c>
      <c r="AI40" s="125"/>
      <c r="AJ40" s="125"/>
      <c r="AK40" s="125"/>
      <c r="AL40" s="120"/>
    </row>
    <row r="41" spans="1:38" ht="33.9" customHeight="1">
      <c r="A41" s="130" t="s">
        <v>113</v>
      </c>
      <c r="B41" s="130"/>
      <c r="C41" s="130"/>
      <c r="D41" s="129"/>
      <c r="E41" s="128"/>
      <c r="F41" s="127">
        <v>22403</v>
      </c>
      <c r="G41" s="126"/>
      <c r="H41" s="126"/>
      <c r="I41" s="125">
        <v>5099</v>
      </c>
      <c r="J41" s="125"/>
      <c r="K41" s="125"/>
      <c r="L41" s="125">
        <v>1469</v>
      </c>
      <c r="M41" s="125"/>
      <c r="N41" s="125"/>
      <c r="O41" s="125">
        <v>44</v>
      </c>
      <c r="P41" s="125"/>
      <c r="Q41" s="125"/>
      <c r="R41" s="125">
        <v>14486</v>
      </c>
      <c r="S41" s="125"/>
      <c r="T41" s="125"/>
      <c r="U41" s="125">
        <v>0</v>
      </c>
      <c r="V41" s="125"/>
      <c r="W41" s="125"/>
      <c r="X41" s="125">
        <v>91</v>
      </c>
      <c r="Y41" s="125"/>
      <c r="Z41" s="125"/>
      <c r="AA41" s="125">
        <v>29</v>
      </c>
      <c r="AB41" s="125"/>
      <c r="AC41" s="125"/>
      <c r="AD41" s="125">
        <v>435</v>
      </c>
      <c r="AE41" s="125"/>
      <c r="AF41" s="125"/>
      <c r="AG41" s="125"/>
      <c r="AH41" s="125">
        <v>750</v>
      </c>
      <c r="AI41" s="125"/>
      <c r="AJ41" s="125"/>
      <c r="AK41" s="125"/>
      <c r="AL41" s="120"/>
    </row>
    <row r="42" spans="1:38" ht="15" customHeight="1" thickBot="1">
      <c r="A42" s="124"/>
      <c r="B42" s="124"/>
      <c r="C42" s="124"/>
      <c r="D42" s="123"/>
      <c r="E42" s="122"/>
      <c r="F42" s="121"/>
      <c r="G42" s="105"/>
      <c r="H42" s="105"/>
      <c r="I42" s="105"/>
      <c r="J42" s="105"/>
      <c r="K42" s="105"/>
      <c r="L42" s="70"/>
      <c r="M42" s="70"/>
      <c r="N42" s="70"/>
      <c r="O42" s="70"/>
      <c r="P42" s="70"/>
      <c r="Q42" s="70"/>
      <c r="R42" s="105"/>
      <c r="S42" s="105"/>
      <c r="T42" s="105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120"/>
    </row>
    <row r="43" spans="1:38" ht="21" customHeight="1">
      <c r="A43" s="1" t="s">
        <v>112</v>
      </c>
    </row>
    <row r="44" spans="1:38" ht="18" customHeight="1"/>
  </sheetData>
  <mergeCells count="370">
    <mergeCell ref="L40:N40"/>
    <mergeCell ref="O40:Q40"/>
    <mergeCell ref="R40:T40"/>
    <mergeCell ref="X17:Z17"/>
    <mergeCell ref="AA17:AC17"/>
    <mergeCell ref="U40:W40"/>
    <mergeCell ref="X40:Z40"/>
    <mergeCell ref="AA40:AC40"/>
    <mergeCell ref="AD40:AG40"/>
    <mergeCell ref="A18:E18"/>
    <mergeCell ref="F18:H18"/>
    <mergeCell ref="I18:K18"/>
    <mergeCell ref="L18:N18"/>
    <mergeCell ref="O18:Q18"/>
    <mergeCell ref="R18:T18"/>
    <mergeCell ref="AD17:AF17"/>
    <mergeCell ref="AG17:AI17"/>
    <mergeCell ref="AJ17:AL17"/>
    <mergeCell ref="A17:E17"/>
    <mergeCell ref="F17:H17"/>
    <mergeCell ref="I17:K17"/>
    <mergeCell ref="L17:N17"/>
    <mergeCell ref="O17:Q17"/>
    <mergeCell ref="R17:T17"/>
    <mergeCell ref="U17:W17"/>
    <mergeCell ref="O31:Q31"/>
    <mergeCell ref="F26:H26"/>
    <mergeCell ref="A30:E30"/>
    <mergeCell ref="R26:T26"/>
    <mergeCell ref="O26:Q26"/>
    <mergeCell ref="A41:E41"/>
    <mergeCell ref="F41:H41"/>
    <mergeCell ref="I41:K41"/>
    <mergeCell ref="L41:N41"/>
    <mergeCell ref="O41:Q41"/>
    <mergeCell ref="A35:E35"/>
    <mergeCell ref="F35:H35"/>
    <mergeCell ref="L35:N35"/>
    <mergeCell ref="A31:E31"/>
    <mergeCell ref="F31:H31"/>
    <mergeCell ref="I31:K31"/>
    <mergeCell ref="L31:N31"/>
    <mergeCell ref="O19:Q19"/>
    <mergeCell ref="R19:T19"/>
    <mergeCell ref="I37:K37"/>
    <mergeCell ref="L37:N37"/>
    <mergeCell ref="O37:Q37"/>
    <mergeCell ref="L33:N33"/>
    <mergeCell ref="I32:K32"/>
    <mergeCell ref="L32:N32"/>
    <mergeCell ref="O32:Q32"/>
    <mergeCell ref="I35:K35"/>
    <mergeCell ref="AD18:AF18"/>
    <mergeCell ref="AG18:AI18"/>
    <mergeCell ref="AH32:AK32"/>
    <mergeCell ref="U19:W19"/>
    <mergeCell ref="X19:Z19"/>
    <mergeCell ref="AA19:AC19"/>
    <mergeCell ref="AD19:AF19"/>
    <mergeCell ref="AG19:AI19"/>
    <mergeCell ref="U35:W35"/>
    <mergeCell ref="U20:W20"/>
    <mergeCell ref="R37:T37"/>
    <mergeCell ref="R28:T28"/>
    <mergeCell ref="U26:W26"/>
    <mergeCell ref="AA15:AC15"/>
    <mergeCell ref="U36:W36"/>
    <mergeCell ref="X36:Z36"/>
    <mergeCell ref="U18:W18"/>
    <mergeCell ref="X18:Z18"/>
    <mergeCell ref="O15:Q15"/>
    <mergeCell ref="R15:T15"/>
    <mergeCell ref="AD20:AF20"/>
    <mergeCell ref="AD35:AG35"/>
    <mergeCell ref="AH33:AK33"/>
    <mergeCell ref="U34:W34"/>
    <mergeCell ref="X34:Z34"/>
    <mergeCell ref="AH35:AK35"/>
    <mergeCell ref="U33:W33"/>
    <mergeCell ref="X33:Z33"/>
    <mergeCell ref="X35:Z35"/>
    <mergeCell ref="AA35:AC35"/>
    <mergeCell ref="AH31:AK31"/>
    <mergeCell ref="X31:Z31"/>
    <mergeCell ref="AA31:AC31"/>
    <mergeCell ref="AD31:AG31"/>
    <mergeCell ref="AA33:AC33"/>
    <mergeCell ref="AD33:AG33"/>
    <mergeCell ref="F33:H33"/>
    <mergeCell ref="I33:K33"/>
    <mergeCell ref="A19:E19"/>
    <mergeCell ref="F19:H19"/>
    <mergeCell ref="I19:K19"/>
    <mergeCell ref="L19:N19"/>
    <mergeCell ref="A32:E32"/>
    <mergeCell ref="F32:H32"/>
    <mergeCell ref="R33:T33"/>
    <mergeCell ref="O35:Q35"/>
    <mergeCell ref="R35:T35"/>
    <mergeCell ref="O33:Q33"/>
    <mergeCell ref="A20:E20"/>
    <mergeCell ref="F20:H20"/>
    <mergeCell ref="I20:K20"/>
    <mergeCell ref="L20:N20"/>
    <mergeCell ref="O20:Q20"/>
    <mergeCell ref="A33:E33"/>
    <mergeCell ref="R31:T31"/>
    <mergeCell ref="U30:W30"/>
    <mergeCell ref="O38:Q38"/>
    <mergeCell ref="R38:T38"/>
    <mergeCell ref="A16:E16"/>
    <mergeCell ref="F16:H16"/>
    <mergeCell ref="I16:K16"/>
    <mergeCell ref="L16:N16"/>
    <mergeCell ref="O16:Q16"/>
    <mergeCell ref="R16:T16"/>
    <mergeCell ref="U28:W28"/>
    <mergeCell ref="AH30:AK30"/>
    <mergeCell ref="AH28:AK28"/>
    <mergeCell ref="AA28:AC28"/>
    <mergeCell ref="X28:Z28"/>
    <mergeCell ref="AG15:AI15"/>
    <mergeCell ref="AJ18:AL18"/>
    <mergeCell ref="U16:W16"/>
    <mergeCell ref="AD15:AF15"/>
    <mergeCell ref="AA18:AC18"/>
    <mergeCell ref="X32:Z32"/>
    <mergeCell ref="AA32:AC32"/>
    <mergeCell ref="X15:Z15"/>
    <mergeCell ref="AJ16:AL16"/>
    <mergeCell ref="R32:T32"/>
    <mergeCell ref="X29:Z29"/>
    <mergeCell ref="AJ20:AL20"/>
    <mergeCell ref="AA16:AC16"/>
    <mergeCell ref="U32:W32"/>
    <mergeCell ref="AD30:AG30"/>
    <mergeCell ref="AJ19:AL19"/>
    <mergeCell ref="X26:Z26"/>
    <mergeCell ref="AA26:AC26"/>
    <mergeCell ref="AD26:AG26"/>
    <mergeCell ref="U14:W14"/>
    <mergeCell ref="R14:T14"/>
    <mergeCell ref="X14:Z14"/>
    <mergeCell ref="AA14:AC14"/>
    <mergeCell ref="AD14:AF14"/>
    <mergeCell ref="AH26:AK26"/>
    <mergeCell ref="AJ15:AL15"/>
    <mergeCell ref="U15:W15"/>
    <mergeCell ref="X20:Z20"/>
    <mergeCell ref="X30:Z30"/>
    <mergeCell ref="AA30:AC30"/>
    <mergeCell ref="AG14:AI14"/>
    <mergeCell ref="AJ14:AL14"/>
    <mergeCell ref="AA29:AC29"/>
    <mergeCell ref="AD28:AG28"/>
    <mergeCell ref="AH29:AK29"/>
    <mergeCell ref="U13:W13"/>
    <mergeCell ref="X13:Z13"/>
    <mergeCell ref="AA13:AC13"/>
    <mergeCell ref="AD13:AF13"/>
    <mergeCell ref="X16:Z16"/>
    <mergeCell ref="AD32:AG32"/>
    <mergeCell ref="AD29:AG29"/>
    <mergeCell ref="AA20:AC20"/>
    <mergeCell ref="AD16:AF16"/>
    <mergeCell ref="AG16:AI16"/>
    <mergeCell ref="AH41:AK41"/>
    <mergeCell ref="AA38:AC38"/>
    <mergeCell ref="AD38:AG38"/>
    <mergeCell ref="AH38:AK38"/>
    <mergeCell ref="AH37:AK37"/>
    <mergeCell ref="AH36:AK36"/>
    <mergeCell ref="AD36:AG36"/>
    <mergeCell ref="AA37:AC37"/>
    <mergeCell ref="AD37:AG37"/>
    <mergeCell ref="AH40:AK40"/>
    <mergeCell ref="AH42:AK42"/>
    <mergeCell ref="X39:Z39"/>
    <mergeCell ref="AA39:AC39"/>
    <mergeCell ref="AD39:AG39"/>
    <mergeCell ref="AH39:AK39"/>
    <mergeCell ref="U37:W37"/>
    <mergeCell ref="U41:W41"/>
    <mergeCell ref="X41:Z41"/>
    <mergeCell ref="AA41:AC41"/>
    <mergeCell ref="AD41:AG41"/>
    <mergeCell ref="X42:Z42"/>
    <mergeCell ref="AA42:AC42"/>
    <mergeCell ref="AD42:AG42"/>
    <mergeCell ref="AA36:AC36"/>
    <mergeCell ref="U38:W38"/>
    <mergeCell ref="X38:Z38"/>
    <mergeCell ref="U39:W39"/>
    <mergeCell ref="X37:Z37"/>
    <mergeCell ref="R39:T39"/>
    <mergeCell ref="A38:E38"/>
    <mergeCell ref="F38:H38"/>
    <mergeCell ref="I38:K38"/>
    <mergeCell ref="L38:N38"/>
    <mergeCell ref="U42:W42"/>
    <mergeCell ref="R41:T41"/>
    <mergeCell ref="A40:E40"/>
    <mergeCell ref="F40:H40"/>
    <mergeCell ref="I40:K40"/>
    <mergeCell ref="L42:N42"/>
    <mergeCell ref="R36:T36"/>
    <mergeCell ref="A37:E37"/>
    <mergeCell ref="F37:H37"/>
    <mergeCell ref="O42:Q42"/>
    <mergeCell ref="A39:E39"/>
    <mergeCell ref="F39:H39"/>
    <mergeCell ref="I39:K39"/>
    <mergeCell ref="L39:N39"/>
    <mergeCell ref="O39:Q39"/>
    <mergeCell ref="R30:T30"/>
    <mergeCell ref="R42:T42"/>
    <mergeCell ref="A36:E36"/>
    <mergeCell ref="F36:H36"/>
    <mergeCell ref="I36:K36"/>
    <mergeCell ref="L36:N36"/>
    <mergeCell ref="O36:Q36"/>
    <mergeCell ref="A42:E42"/>
    <mergeCell ref="F42:H42"/>
    <mergeCell ref="I42:K42"/>
    <mergeCell ref="A29:E29"/>
    <mergeCell ref="O29:Q29"/>
    <mergeCell ref="R29:T29"/>
    <mergeCell ref="U29:W29"/>
    <mergeCell ref="F29:H29"/>
    <mergeCell ref="I29:K29"/>
    <mergeCell ref="L13:N13"/>
    <mergeCell ref="O13:Q13"/>
    <mergeCell ref="R13:T13"/>
    <mergeCell ref="AG13:AI13"/>
    <mergeCell ref="F13:H13"/>
    <mergeCell ref="U31:W31"/>
    <mergeCell ref="F30:H30"/>
    <mergeCell ref="I30:K30"/>
    <mergeCell ref="L30:N30"/>
    <mergeCell ref="O30:Q30"/>
    <mergeCell ref="F28:H28"/>
    <mergeCell ref="I28:K28"/>
    <mergeCell ref="L28:N28"/>
    <mergeCell ref="AJ13:AL13"/>
    <mergeCell ref="A26:E26"/>
    <mergeCell ref="X11:Z11"/>
    <mergeCell ref="AA11:AC11"/>
    <mergeCell ref="AD11:AF11"/>
    <mergeCell ref="AG11:AI11"/>
    <mergeCell ref="I13:K13"/>
    <mergeCell ref="AJ10:AL10"/>
    <mergeCell ref="U11:W11"/>
    <mergeCell ref="O28:Q28"/>
    <mergeCell ref="L29:N29"/>
    <mergeCell ref="AJ11:AL11"/>
    <mergeCell ref="A24:AK24"/>
    <mergeCell ref="R20:T20"/>
    <mergeCell ref="AG20:AI20"/>
    <mergeCell ref="A13:E13"/>
    <mergeCell ref="A28:E28"/>
    <mergeCell ref="X8:Z8"/>
    <mergeCell ref="AA8:AC8"/>
    <mergeCell ref="AD8:AF8"/>
    <mergeCell ref="AG8:AI8"/>
    <mergeCell ref="AJ9:AL9"/>
    <mergeCell ref="R10:T10"/>
    <mergeCell ref="U10:W10"/>
    <mergeCell ref="X10:Z10"/>
    <mergeCell ref="AD10:AF10"/>
    <mergeCell ref="AG10:AI10"/>
    <mergeCell ref="AJ8:AL8"/>
    <mergeCell ref="AA10:AC10"/>
    <mergeCell ref="R9:T9"/>
    <mergeCell ref="U9:W9"/>
    <mergeCell ref="X9:Z9"/>
    <mergeCell ref="AA9:AC9"/>
    <mergeCell ref="AD9:AF9"/>
    <mergeCell ref="R8:T8"/>
    <mergeCell ref="U8:W8"/>
    <mergeCell ref="AG9:AI9"/>
    <mergeCell ref="I8:K8"/>
    <mergeCell ref="L8:N8"/>
    <mergeCell ref="O8:Q8"/>
    <mergeCell ref="A7:E7"/>
    <mergeCell ref="F7:H7"/>
    <mergeCell ref="I7:K7"/>
    <mergeCell ref="A9:E9"/>
    <mergeCell ref="F9:H9"/>
    <mergeCell ref="I9:K9"/>
    <mergeCell ref="L9:N9"/>
    <mergeCell ref="O9:Q9"/>
    <mergeCell ref="U7:W7"/>
    <mergeCell ref="O7:Q7"/>
    <mergeCell ref="R7:T7"/>
    <mergeCell ref="A8:E8"/>
    <mergeCell ref="F8:H8"/>
    <mergeCell ref="R6:T6"/>
    <mergeCell ref="AJ7:AL7"/>
    <mergeCell ref="AD7:AF7"/>
    <mergeCell ref="AD4:AF4"/>
    <mergeCell ref="AG4:AI4"/>
    <mergeCell ref="AJ4:AL4"/>
    <mergeCell ref="X7:Z7"/>
    <mergeCell ref="AA7:AC7"/>
    <mergeCell ref="AG7:AI7"/>
    <mergeCell ref="AA4:AC4"/>
    <mergeCell ref="X6:Z6"/>
    <mergeCell ref="AA6:AC6"/>
    <mergeCell ref="AD6:AF6"/>
    <mergeCell ref="AG6:AI6"/>
    <mergeCell ref="AJ6:AL6"/>
    <mergeCell ref="U6:W6"/>
    <mergeCell ref="A2:AL2"/>
    <mergeCell ref="A4:E4"/>
    <mergeCell ref="F4:H4"/>
    <mergeCell ref="I4:K4"/>
    <mergeCell ref="L4:N4"/>
    <mergeCell ref="O4:Q4"/>
    <mergeCell ref="R4:T4"/>
    <mergeCell ref="U4:W4"/>
    <mergeCell ref="X4:Z4"/>
    <mergeCell ref="L10:N10"/>
    <mergeCell ref="O10:Q10"/>
    <mergeCell ref="A11:E11"/>
    <mergeCell ref="F11:H11"/>
    <mergeCell ref="I11:K11"/>
    <mergeCell ref="L11:N11"/>
    <mergeCell ref="O11:Q11"/>
    <mergeCell ref="O14:Q14"/>
    <mergeCell ref="A6:E6"/>
    <mergeCell ref="F6:H6"/>
    <mergeCell ref="I6:K6"/>
    <mergeCell ref="L6:N6"/>
    <mergeCell ref="O6:Q6"/>
    <mergeCell ref="L7:N7"/>
    <mergeCell ref="A10:E10"/>
    <mergeCell ref="F10:H10"/>
    <mergeCell ref="I10:K10"/>
    <mergeCell ref="I26:K26"/>
    <mergeCell ref="L26:N26"/>
    <mergeCell ref="A14:E14"/>
    <mergeCell ref="F14:H14"/>
    <mergeCell ref="I14:K14"/>
    <mergeCell ref="L14:N14"/>
    <mergeCell ref="A15:E15"/>
    <mergeCell ref="F15:H15"/>
    <mergeCell ref="I15:K15"/>
    <mergeCell ref="L15:N15"/>
    <mergeCell ref="A12:E12"/>
    <mergeCell ref="F12:H12"/>
    <mergeCell ref="I12:K12"/>
    <mergeCell ref="L12:N12"/>
    <mergeCell ref="O12:Q12"/>
    <mergeCell ref="R12:T12"/>
    <mergeCell ref="A34:E34"/>
    <mergeCell ref="F34:H34"/>
    <mergeCell ref="I34:K34"/>
    <mergeCell ref="L34:N34"/>
    <mergeCell ref="O34:Q34"/>
    <mergeCell ref="R34:T34"/>
    <mergeCell ref="R11:T11"/>
    <mergeCell ref="AD12:AF12"/>
    <mergeCell ref="AG12:AI12"/>
    <mergeCell ref="AJ12:AL12"/>
    <mergeCell ref="AA34:AC34"/>
    <mergeCell ref="AD34:AG34"/>
    <mergeCell ref="AH34:AK34"/>
    <mergeCell ref="U12:W12"/>
    <mergeCell ref="X12:Z12"/>
    <mergeCell ref="AA12:AC12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8C65-7DCC-4E6F-9A26-5D2DA2C22A70}">
  <sheetPr>
    <tabColor rgb="FFFF0000"/>
  </sheetPr>
  <dimension ref="A1:AQ41"/>
  <sheetViews>
    <sheetView view="pageBreakPreview" zoomScaleNormal="100" zoomScaleSheetLayoutView="100" workbookViewId="0"/>
  </sheetViews>
  <sheetFormatPr defaultColWidth="2" defaultRowHeight="13.2" outlineLevelRow="1"/>
  <cols>
    <col min="1" max="16384" width="2" style="1"/>
  </cols>
  <sheetData>
    <row r="1" spans="1:43" ht="24.9" customHeight="1">
      <c r="A1" s="87"/>
      <c r="B1" s="87"/>
      <c r="C1" s="87"/>
      <c r="D1" s="87"/>
      <c r="E1" s="87"/>
      <c r="F1" s="87"/>
      <c r="G1" s="87"/>
      <c r="H1" s="87"/>
      <c r="I1" s="87"/>
      <c r="M1" s="87"/>
    </row>
    <row r="2" spans="1:43" ht="24.9" customHeight="1">
      <c r="A2" s="68" t="s">
        <v>173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</row>
    <row r="3" spans="1:43" ht="20.100000000000001" customHeight="1" thickBot="1">
      <c r="A3" s="1" t="s">
        <v>59</v>
      </c>
    </row>
    <row r="4" spans="1:43" s="136" customFormat="1" ht="35.1" customHeight="1">
      <c r="A4" s="147" t="s">
        <v>172</v>
      </c>
      <c r="B4" s="142"/>
      <c r="C4" s="142"/>
      <c r="D4" s="142"/>
      <c r="E4" s="142"/>
      <c r="F4" s="142"/>
      <c r="G4" s="142"/>
      <c r="H4" s="142" t="s">
        <v>139</v>
      </c>
      <c r="I4" s="142"/>
      <c r="J4" s="142"/>
      <c r="K4" s="142"/>
      <c r="L4" s="142"/>
      <c r="M4" s="142"/>
      <c r="N4" s="142" t="s">
        <v>171</v>
      </c>
      <c r="O4" s="142"/>
      <c r="P4" s="142"/>
      <c r="Q4" s="142"/>
      <c r="R4" s="142"/>
      <c r="S4" s="142"/>
      <c r="T4" s="143" t="s">
        <v>170</v>
      </c>
      <c r="U4" s="142"/>
      <c r="V4" s="142"/>
      <c r="W4" s="142"/>
      <c r="X4" s="142"/>
      <c r="Y4" s="142"/>
      <c r="Z4" s="143" t="s">
        <v>169</v>
      </c>
      <c r="AA4" s="142"/>
      <c r="AB4" s="142"/>
      <c r="AC4" s="142"/>
      <c r="AD4" s="142"/>
      <c r="AE4" s="142"/>
      <c r="AF4" s="142" t="s">
        <v>168</v>
      </c>
      <c r="AG4" s="142"/>
      <c r="AH4" s="142"/>
      <c r="AI4" s="142"/>
      <c r="AJ4" s="142"/>
      <c r="AK4" s="142"/>
      <c r="AL4" s="142" t="s">
        <v>167</v>
      </c>
      <c r="AM4" s="142"/>
      <c r="AN4" s="142"/>
      <c r="AO4" s="142"/>
      <c r="AP4" s="142"/>
      <c r="AQ4" s="156"/>
    </row>
    <row r="5" spans="1:43" s="136" customFormat="1" ht="15" customHeight="1">
      <c r="G5" s="138"/>
      <c r="T5" s="135"/>
      <c r="Z5" s="135"/>
    </row>
    <row r="6" spans="1:43" ht="39.9" hidden="1" customHeight="1" outlineLevel="1">
      <c r="A6" s="31" t="s">
        <v>166</v>
      </c>
      <c r="B6" s="31"/>
      <c r="C6" s="31"/>
      <c r="D6" s="31"/>
      <c r="E6" s="31"/>
      <c r="F6" s="31"/>
      <c r="G6" s="30"/>
      <c r="H6" s="73">
        <f>SUM(N6:AL6)</f>
        <v>1647</v>
      </c>
      <c r="I6" s="73"/>
      <c r="J6" s="73"/>
      <c r="K6" s="73"/>
      <c r="L6" s="73"/>
      <c r="M6" s="73"/>
      <c r="N6" s="73">
        <v>118</v>
      </c>
      <c r="O6" s="73"/>
      <c r="P6" s="73"/>
      <c r="Q6" s="73"/>
      <c r="R6" s="73"/>
      <c r="S6" s="73"/>
      <c r="T6" s="73">
        <v>158</v>
      </c>
      <c r="U6" s="73"/>
      <c r="V6" s="73"/>
      <c r="W6" s="73"/>
      <c r="X6" s="73"/>
      <c r="Y6" s="73"/>
      <c r="Z6" s="73">
        <v>16</v>
      </c>
      <c r="AA6" s="73"/>
      <c r="AB6" s="73"/>
      <c r="AC6" s="73"/>
      <c r="AD6" s="73"/>
      <c r="AE6" s="73"/>
      <c r="AF6" s="73">
        <v>928</v>
      </c>
      <c r="AG6" s="73"/>
      <c r="AH6" s="73"/>
      <c r="AI6" s="73"/>
      <c r="AJ6" s="73"/>
      <c r="AK6" s="73"/>
      <c r="AL6" s="73">
        <v>427</v>
      </c>
      <c r="AM6" s="73"/>
      <c r="AN6" s="73"/>
      <c r="AO6" s="73"/>
      <c r="AP6" s="73"/>
      <c r="AQ6" s="73"/>
    </row>
    <row r="7" spans="1:43" ht="39.9" hidden="1" customHeight="1" outlineLevel="1">
      <c r="A7" s="31" t="s">
        <v>165</v>
      </c>
      <c r="B7" s="31"/>
      <c r="C7" s="31"/>
      <c r="D7" s="31"/>
      <c r="E7" s="31"/>
      <c r="F7" s="31"/>
      <c r="G7" s="30"/>
      <c r="H7" s="73">
        <f>SUM(N7:AL7)</f>
        <v>1673</v>
      </c>
      <c r="I7" s="73"/>
      <c r="J7" s="73"/>
      <c r="K7" s="73"/>
      <c r="L7" s="73"/>
      <c r="M7" s="73"/>
      <c r="N7" s="73">
        <v>108</v>
      </c>
      <c r="O7" s="73"/>
      <c r="P7" s="73"/>
      <c r="Q7" s="73"/>
      <c r="R7" s="73"/>
      <c r="S7" s="73"/>
      <c r="T7" s="73">
        <v>163</v>
      </c>
      <c r="U7" s="73"/>
      <c r="V7" s="73"/>
      <c r="W7" s="73"/>
      <c r="X7" s="73"/>
      <c r="Y7" s="73"/>
      <c r="Z7" s="73">
        <v>15</v>
      </c>
      <c r="AA7" s="73"/>
      <c r="AB7" s="73"/>
      <c r="AC7" s="73"/>
      <c r="AD7" s="73"/>
      <c r="AE7" s="73"/>
      <c r="AF7" s="73">
        <v>952</v>
      </c>
      <c r="AG7" s="73"/>
      <c r="AH7" s="73"/>
      <c r="AI7" s="73"/>
      <c r="AJ7" s="73"/>
      <c r="AK7" s="73"/>
      <c r="AL7" s="73">
        <v>435</v>
      </c>
      <c r="AM7" s="73"/>
      <c r="AN7" s="73"/>
      <c r="AO7" s="73"/>
      <c r="AP7" s="73"/>
      <c r="AQ7" s="73"/>
    </row>
    <row r="8" spans="1:43" ht="39.9" hidden="1" customHeight="1" outlineLevel="1">
      <c r="A8" s="31" t="s">
        <v>164</v>
      </c>
      <c r="B8" s="31"/>
      <c r="C8" s="31"/>
      <c r="D8" s="31"/>
      <c r="E8" s="31"/>
      <c r="F8" s="31"/>
      <c r="G8" s="30"/>
      <c r="H8" s="73">
        <f>SUM(N8:AL8)</f>
        <v>1691</v>
      </c>
      <c r="I8" s="73"/>
      <c r="J8" s="73"/>
      <c r="K8" s="73"/>
      <c r="L8" s="73"/>
      <c r="M8" s="73"/>
      <c r="N8" s="73">
        <v>118</v>
      </c>
      <c r="O8" s="73"/>
      <c r="P8" s="73"/>
      <c r="Q8" s="73"/>
      <c r="R8" s="73"/>
      <c r="S8" s="73"/>
      <c r="T8" s="73">
        <v>154</v>
      </c>
      <c r="U8" s="73"/>
      <c r="V8" s="73"/>
      <c r="W8" s="73"/>
      <c r="X8" s="73"/>
      <c r="Y8" s="73"/>
      <c r="Z8" s="73">
        <v>14</v>
      </c>
      <c r="AA8" s="73"/>
      <c r="AB8" s="73"/>
      <c r="AC8" s="73"/>
      <c r="AD8" s="73"/>
      <c r="AE8" s="73"/>
      <c r="AF8" s="73">
        <v>962</v>
      </c>
      <c r="AG8" s="73"/>
      <c r="AH8" s="73"/>
      <c r="AI8" s="73"/>
      <c r="AJ8" s="73"/>
      <c r="AK8" s="73"/>
      <c r="AL8" s="73">
        <v>443</v>
      </c>
      <c r="AM8" s="73"/>
      <c r="AN8" s="73"/>
      <c r="AO8" s="73"/>
      <c r="AP8" s="73"/>
      <c r="AQ8" s="73"/>
    </row>
    <row r="9" spans="1:43" ht="39.9" hidden="1" customHeight="1" outlineLevel="1">
      <c r="A9" s="31" t="s">
        <v>163</v>
      </c>
      <c r="B9" s="31"/>
      <c r="C9" s="31"/>
      <c r="D9" s="31"/>
      <c r="E9" s="31"/>
      <c r="F9" s="31"/>
      <c r="G9" s="30"/>
      <c r="H9" s="75">
        <f>SUM(N9:AL9)</f>
        <v>1704</v>
      </c>
      <c r="I9" s="73"/>
      <c r="J9" s="73"/>
      <c r="K9" s="73"/>
      <c r="L9" s="73"/>
      <c r="M9" s="73"/>
      <c r="N9" s="73">
        <v>111</v>
      </c>
      <c r="O9" s="73"/>
      <c r="P9" s="73"/>
      <c r="Q9" s="73"/>
      <c r="R9" s="73"/>
      <c r="S9" s="73"/>
      <c r="T9" s="73">
        <v>158</v>
      </c>
      <c r="U9" s="73"/>
      <c r="V9" s="73"/>
      <c r="W9" s="73"/>
      <c r="X9" s="73"/>
      <c r="Y9" s="73"/>
      <c r="Z9" s="73">
        <v>14</v>
      </c>
      <c r="AA9" s="73"/>
      <c r="AB9" s="73"/>
      <c r="AC9" s="73"/>
      <c r="AD9" s="73"/>
      <c r="AE9" s="73"/>
      <c r="AF9" s="73">
        <v>971</v>
      </c>
      <c r="AG9" s="73"/>
      <c r="AH9" s="73"/>
      <c r="AI9" s="73"/>
      <c r="AJ9" s="73"/>
      <c r="AK9" s="73"/>
      <c r="AL9" s="73">
        <v>450</v>
      </c>
      <c r="AM9" s="73"/>
      <c r="AN9" s="73"/>
      <c r="AO9" s="73"/>
      <c r="AP9" s="73"/>
      <c r="AQ9" s="73"/>
    </row>
    <row r="10" spans="1:43" ht="39.9" hidden="1" customHeight="1" outlineLevel="1">
      <c r="A10" s="31" t="s">
        <v>162</v>
      </c>
      <c r="B10" s="31"/>
      <c r="C10" s="31"/>
      <c r="D10" s="31"/>
      <c r="E10" s="31"/>
      <c r="F10" s="31"/>
      <c r="G10" s="30"/>
      <c r="H10" s="75">
        <f>SUM(N10:AL10)</f>
        <v>1723</v>
      </c>
      <c r="I10" s="73"/>
      <c r="J10" s="73"/>
      <c r="K10" s="73"/>
      <c r="L10" s="73"/>
      <c r="M10" s="73"/>
      <c r="N10" s="73">
        <v>109</v>
      </c>
      <c r="O10" s="73"/>
      <c r="P10" s="73"/>
      <c r="Q10" s="73"/>
      <c r="R10" s="73"/>
      <c r="S10" s="73"/>
      <c r="T10" s="73">
        <v>152</v>
      </c>
      <c r="U10" s="73"/>
      <c r="V10" s="73"/>
      <c r="W10" s="73"/>
      <c r="X10" s="73"/>
      <c r="Y10" s="73"/>
      <c r="Z10" s="73">
        <v>15</v>
      </c>
      <c r="AA10" s="73"/>
      <c r="AB10" s="73"/>
      <c r="AC10" s="73"/>
      <c r="AD10" s="73"/>
      <c r="AE10" s="73"/>
      <c r="AF10" s="73">
        <v>983</v>
      </c>
      <c r="AG10" s="73"/>
      <c r="AH10" s="73"/>
      <c r="AI10" s="73"/>
      <c r="AJ10" s="73"/>
      <c r="AK10" s="73"/>
      <c r="AL10" s="73">
        <v>464</v>
      </c>
      <c r="AM10" s="73"/>
      <c r="AN10" s="73"/>
      <c r="AO10" s="73"/>
      <c r="AP10" s="73"/>
      <c r="AQ10" s="73"/>
    </row>
    <row r="11" spans="1:43" ht="39.9" hidden="1" customHeight="1" outlineLevel="1">
      <c r="A11" s="31" t="s">
        <v>161</v>
      </c>
      <c r="B11" s="31"/>
      <c r="C11" s="31"/>
      <c r="D11" s="31"/>
      <c r="E11" s="31"/>
      <c r="F11" s="31"/>
      <c r="G11" s="30"/>
      <c r="H11" s="75">
        <f>SUM(N11:AL11)</f>
        <v>1628</v>
      </c>
      <c r="I11" s="73"/>
      <c r="J11" s="73"/>
      <c r="K11" s="73"/>
      <c r="L11" s="73"/>
      <c r="M11" s="73"/>
      <c r="N11" s="73">
        <v>99</v>
      </c>
      <c r="O11" s="73"/>
      <c r="P11" s="73"/>
      <c r="Q11" s="73"/>
      <c r="R11" s="73"/>
      <c r="S11" s="73"/>
      <c r="T11" s="73">
        <v>133</v>
      </c>
      <c r="U11" s="73"/>
      <c r="V11" s="73"/>
      <c r="W11" s="73"/>
      <c r="X11" s="73"/>
      <c r="Y11" s="73"/>
      <c r="Z11" s="73">
        <v>14</v>
      </c>
      <c r="AA11" s="73"/>
      <c r="AB11" s="73"/>
      <c r="AC11" s="73"/>
      <c r="AD11" s="73"/>
      <c r="AE11" s="73"/>
      <c r="AF11" s="73">
        <v>934</v>
      </c>
      <c r="AG11" s="73"/>
      <c r="AH11" s="73"/>
      <c r="AI11" s="73"/>
      <c r="AJ11" s="73"/>
      <c r="AK11" s="73"/>
      <c r="AL11" s="73">
        <v>448</v>
      </c>
      <c r="AM11" s="73"/>
      <c r="AN11" s="73"/>
      <c r="AO11" s="73"/>
      <c r="AP11" s="73"/>
      <c r="AQ11" s="73"/>
    </row>
    <row r="12" spans="1:43" ht="39.9" hidden="1" customHeight="1" outlineLevel="1">
      <c r="A12" s="31" t="s">
        <v>160</v>
      </c>
      <c r="B12" s="31"/>
      <c r="C12" s="31"/>
      <c r="D12" s="31"/>
      <c r="E12" s="31"/>
      <c r="F12" s="31"/>
      <c r="G12" s="30"/>
      <c r="H12" s="75">
        <f>SUM(N12:AL12)</f>
        <v>1619</v>
      </c>
      <c r="I12" s="73"/>
      <c r="J12" s="73"/>
      <c r="K12" s="73"/>
      <c r="L12" s="73"/>
      <c r="M12" s="73"/>
      <c r="N12" s="73">
        <v>92</v>
      </c>
      <c r="O12" s="73"/>
      <c r="P12" s="73"/>
      <c r="Q12" s="73"/>
      <c r="R12" s="73"/>
      <c r="S12" s="73"/>
      <c r="T12" s="73">
        <v>133</v>
      </c>
      <c r="U12" s="73"/>
      <c r="V12" s="73"/>
      <c r="W12" s="73"/>
      <c r="X12" s="73"/>
      <c r="Y12" s="73"/>
      <c r="Z12" s="73">
        <v>14</v>
      </c>
      <c r="AA12" s="73"/>
      <c r="AB12" s="73"/>
      <c r="AC12" s="73"/>
      <c r="AD12" s="73"/>
      <c r="AE12" s="73"/>
      <c r="AF12" s="73">
        <v>915</v>
      </c>
      <c r="AG12" s="73"/>
      <c r="AH12" s="73"/>
      <c r="AI12" s="73"/>
      <c r="AJ12" s="73"/>
      <c r="AK12" s="73"/>
      <c r="AL12" s="73">
        <v>465</v>
      </c>
      <c r="AM12" s="73"/>
      <c r="AN12" s="73"/>
      <c r="AO12" s="73"/>
      <c r="AP12" s="73"/>
      <c r="AQ12" s="73"/>
    </row>
    <row r="13" spans="1:43" ht="39.9" hidden="1" customHeight="1" outlineLevel="1">
      <c r="A13" s="31" t="s">
        <v>159</v>
      </c>
      <c r="B13" s="31"/>
      <c r="C13" s="31"/>
      <c r="D13" s="31"/>
      <c r="E13" s="31"/>
      <c r="F13" s="31"/>
      <c r="G13" s="30"/>
      <c r="H13" s="75">
        <f>SUM(N13:AL13)</f>
        <v>1594</v>
      </c>
      <c r="I13" s="73"/>
      <c r="J13" s="73"/>
      <c r="K13" s="73"/>
      <c r="L13" s="73"/>
      <c r="M13" s="73"/>
      <c r="N13" s="73">
        <v>94</v>
      </c>
      <c r="O13" s="73"/>
      <c r="P13" s="73"/>
      <c r="Q13" s="73"/>
      <c r="R13" s="73"/>
      <c r="S13" s="73"/>
      <c r="T13" s="73">
        <v>132</v>
      </c>
      <c r="U13" s="73"/>
      <c r="V13" s="73"/>
      <c r="W13" s="73"/>
      <c r="X13" s="73"/>
      <c r="Y13" s="73"/>
      <c r="Z13" s="73">
        <v>13</v>
      </c>
      <c r="AA13" s="73"/>
      <c r="AB13" s="73"/>
      <c r="AC13" s="73"/>
      <c r="AD13" s="73"/>
      <c r="AE13" s="73"/>
      <c r="AF13" s="73">
        <v>884</v>
      </c>
      <c r="AG13" s="73"/>
      <c r="AH13" s="73"/>
      <c r="AI13" s="73"/>
      <c r="AJ13" s="73"/>
      <c r="AK13" s="73"/>
      <c r="AL13" s="73">
        <v>471</v>
      </c>
      <c r="AM13" s="73"/>
      <c r="AN13" s="73"/>
      <c r="AO13" s="73"/>
      <c r="AP13" s="73"/>
      <c r="AQ13" s="73"/>
    </row>
    <row r="14" spans="1:43" ht="39.9" hidden="1" customHeight="1" outlineLevel="1">
      <c r="A14" s="31" t="s">
        <v>158</v>
      </c>
      <c r="B14" s="31"/>
      <c r="C14" s="31"/>
      <c r="D14" s="31"/>
      <c r="E14" s="31"/>
      <c r="F14" s="31"/>
      <c r="G14" s="30"/>
      <c r="H14" s="75">
        <f>SUM(N14:AL14)</f>
        <v>1588</v>
      </c>
      <c r="I14" s="73"/>
      <c r="J14" s="73"/>
      <c r="K14" s="73"/>
      <c r="L14" s="73"/>
      <c r="M14" s="73"/>
      <c r="N14" s="73">
        <v>91</v>
      </c>
      <c r="O14" s="73"/>
      <c r="P14" s="73"/>
      <c r="Q14" s="73"/>
      <c r="R14" s="73"/>
      <c r="S14" s="73"/>
      <c r="T14" s="73">
        <v>128</v>
      </c>
      <c r="U14" s="73"/>
      <c r="V14" s="73"/>
      <c r="W14" s="73"/>
      <c r="X14" s="73"/>
      <c r="Y14" s="73"/>
      <c r="Z14" s="73">
        <v>12</v>
      </c>
      <c r="AA14" s="73"/>
      <c r="AB14" s="73"/>
      <c r="AC14" s="73"/>
      <c r="AD14" s="73"/>
      <c r="AE14" s="73"/>
      <c r="AF14" s="73">
        <v>861</v>
      </c>
      <c r="AG14" s="73"/>
      <c r="AH14" s="73"/>
      <c r="AI14" s="73"/>
      <c r="AJ14" s="73"/>
      <c r="AK14" s="73"/>
      <c r="AL14" s="73">
        <v>496</v>
      </c>
      <c r="AM14" s="73"/>
      <c r="AN14" s="73"/>
      <c r="AO14" s="73"/>
      <c r="AP14" s="73"/>
      <c r="AQ14" s="73"/>
    </row>
    <row r="15" spans="1:43" ht="39.9" hidden="1" customHeight="1" outlineLevel="1">
      <c r="A15" s="31" t="s">
        <v>157</v>
      </c>
      <c r="B15" s="31"/>
      <c r="C15" s="31"/>
      <c r="D15" s="31"/>
      <c r="E15" s="31"/>
      <c r="F15" s="31"/>
      <c r="G15" s="30"/>
      <c r="H15" s="75">
        <f>SUM(N15:AL15)</f>
        <v>1601</v>
      </c>
      <c r="I15" s="73"/>
      <c r="J15" s="73"/>
      <c r="K15" s="73"/>
      <c r="L15" s="73"/>
      <c r="M15" s="73"/>
      <c r="N15" s="73">
        <v>94</v>
      </c>
      <c r="O15" s="73"/>
      <c r="P15" s="73"/>
      <c r="Q15" s="73"/>
      <c r="R15" s="73"/>
      <c r="S15" s="73"/>
      <c r="T15" s="73">
        <v>133</v>
      </c>
      <c r="U15" s="73"/>
      <c r="V15" s="73"/>
      <c r="W15" s="73"/>
      <c r="X15" s="73"/>
      <c r="Y15" s="73"/>
      <c r="Z15" s="73">
        <v>11</v>
      </c>
      <c r="AA15" s="73"/>
      <c r="AB15" s="73"/>
      <c r="AC15" s="73"/>
      <c r="AD15" s="73"/>
      <c r="AE15" s="73"/>
      <c r="AF15" s="73">
        <v>857</v>
      </c>
      <c r="AG15" s="73"/>
      <c r="AH15" s="73"/>
      <c r="AI15" s="73"/>
      <c r="AJ15" s="73"/>
      <c r="AK15" s="73"/>
      <c r="AL15" s="73">
        <v>506</v>
      </c>
      <c r="AM15" s="73"/>
      <c r="AN15" s="73"/>
      <c r="AO15" s="73"/>
      <c r="AP15" s="73"/>
      <c r="AQ15" s="73"/>
    </row>
    <row r="16" spans="1:43" ht="39.9" hidden="1" customHeight="1" outlineLevel="1">
      <c r="A16" s="31" t="s">
        <v>156</v>
      </c>
      <c r="B16" s="31"/>
      <c r="C16" s="31"/>
      <c r="D16" s="31"/>
      <c r="E16" s="31"/>
      <c r="F16" s="31"/>
      <c r="G16" s="30"/>
      <c r="H16" s="75">
        <v>1496</v>
      </c>
      <c r="I16" s="73"/>
      <c r="J16" s="73"/>
      <c r="K16" s="73"/>
      <c r="L16" s="73"/>
      <c r="M16" s="73"/>
      <c r="N16" s="73">
        <v>86</v>
      </c>
      <c r="O16" s="73"/>
      <c r="P16" s="73"/>
      <c r="Q16" s="73"/>
      <c r="R16" s="73"/>
      <c r="S16" s="73"/>
      <c r="T16" s="73">
        <v>125</v>
      </c>
      <c r="U16" s="73"/>
      <c r="V16" s="73"/>
      <c r="W16" s="73"/>
      <c r="X16" s="73"/>
      <c r="Y16" s="73"/>
      <c r="Z16" s="73">
        <v>10</v>
      </c>
      <c r="AA16" s="73"/>
      <c r="AB16" s="73"/>
      <c r="AC16" s="73"/>
      <c r="AD16" s="73"/>
      <c r="AE16" s="73"/>
      <c r="AF16" s="73">
        <v>818</v>
      </c>
      <c r="AG16" s="73"/>
      <c r="AH16" s="73"/>
      <c r="AI16" s="73"/>
      <c r="AJ16" s="73"/>
      <c r="AK16" s="73"/>
      <c r="AL16" s="73">
        <v>457</v>
      </c>
      <c r="AM16" s="73"/>
      <c r="AN16" s="73"/>
      <c r="AO16" s="73"/>
      <c r="AP16" s="73"/>
      <c r="AQ16" s="73"/>
    </row>
    <row r="17" spans="1:43" ht="39.9" customHeight="1" collapsed="1">
      <c r="A17" s="31" t="s">
        <v>155</v>
      </c>
      <c r="B17" s="31"/>
      <c r="C17" s="31"/>
      <c r="D17" s="31"/>
      <c r="E17" s="31"/>
      <c r="F17" s="31"/>
      <c r="G17" s="30"/>
      <c r="H17" s="75">
        <v>1410</v>
      </c>
      <c r="I17" s="73"/>
      <c r="J17" s="73"/>
      <c r="K17" s="73"/>
      <c r="L17" s="73"/>
      <c r="M17" s="73"/>
      <c r="N17" s="73">
        <v>84</v>
      </c>
      <c r="O17" s="73"/>
      <c r="P17" s="73"/>
      <c r="Q17" s="73"/>
      <c r="R17" s="73"/>
      <c r="S17" s="73"/>
      <c r="T17" s="73">
        <v>113</v>
      </c>
      <c r="U17" s="73"/>
      <c r="V17" s="73"/>
      <c r="W17" s="73"/>
      <c r="X17" s="73"/>
      <c r="Y17" s="73"/>
      <c r="Z17" s="73">
        <v>11</v>
      </c>
      <c r="AA17" s="73"/>
      <c r="AB17" s="73"/>
      <c r="AC17" s="73"/>
      <c r="AD17" s="73"/>
      <c r="AE17" s="73"/>
      <c r="AF17" s="73">
        <v>761</v>
      </c>
      <c r="AG17" s="73"/>
      <c r="AH17" s="73"/>
      <c r="AI17" s="73"/>
      <c r="AJ17" s="73"/>
      <c r="AK17" s="73"/>
      <c r="AL17" s="73">
        <v>441</v>
      </c>
      <c r="AM17" s="73"/>
      <c r="AN17" s="73"/>
      <c r="AO17" s="73"/>
      <c r="AP17" s="73"/>
      <c r="AQ17" s="73"/>
    </row>
    <row r="18" spans="1:43" ht="39.9" customHeight="1">
      <c r="A18" s="31" t="s">
        <v>154</v>
      </c>
      <c r="B18" s="31"/>
      <c r="C18" s="31"/>
      <c r="D18" s="31"/>
      <c r="E18" s="31"/>
      <c r="F18" s="31"/>
      <c r="G18" s="30"/>
      <c r="H18" s="75">
        <v>1405</v>
      </c>
      <c r="I18" s="73"/>
      <c r="J18" s="73"/>
      <c r="K18" s="73"/>
      <c r="L18" s="73"/>
      <c r="M18" s="73"/>
      <c r="N18" s="73">
        <v>86</v>
      </c>
      <c r="O18" s="73"/>
      <c r="P18" s="73"/>
      <c r="Q18" s="73"/>
      <c r="R18" s="73"/>
      <c r="S18" s="73"/>
      <c r="T18" s="73">
        <v>109</v>
      </c>
      <c r="U18" s="73"/>
      <c r="V18" s="73"/>
      <c r="W18" s="73"/>
      <c r="X18" s="73"/>
      <c r="Y18" s="73"/>
      <c r="Z18" s="73">
        <v>11</v>
      </c>
      <c r="AA18" s="73"/>
      <c r="AB18" s="73"/>
      <c r="AC18" s="73"/>
      <c r="AD18" s="73"/>
      <c r="AE18" s="73"/>
      <c r="AF18" s="73">
        <v>735</v>
      </c>
      <c r="AG18" s="73"/>
      <c r="AH18" s="73"/>
      <c r="AI18" s="73"/>
      <c r="AJ18" s="73"/>
      <c r="AK18" s="73"/>
      <c r="AL18" s="73">
        <v>464</v>
      </c>
      <c r="AM18" s="73"/>
      <c r="AN18" s="73"/>
      <c r="AO18" s="73"/>
      <c r="AP18" s="73"/>
      <c r="AQ18" s="73"/>
    </row>
    <row r="19" spans="1:43" ht="39.9" customHeight="1">
      <c r="A19" s="31" t="s">
        <v>153</v>
      </c>
      <c r="B19" s="31"/>
      <c r="C19" s="31"/>
      <c r="D19" s="31"/>
      <c r="E19" s="31"/>
      <c r="F19" s="31"/>
      <c r="G19" s="30"/>
      <c r="H19" s="75">
        <v>1388</v>
      </c>
      <c r="I19" s="73"/>
      <c r="J19" s="73"/>
      <c r="K19" s="73"/>
      <c r="L19" s="73"/>
      <c r="M19" s="73"/>
      <c r="N19" s="73">
        <v>79</v>
      </c>
      <c r="O19" s="73"/>
      <c r="P19" s="73"/>
      <c r="Q19" s="73"/>
      <c r="R19" s="73"/>
      <c r="S19" s="73"/>
      <c r="T19" s="73">
        <v>105</v>
      </c>
      <c r="U19" s="73"/>
      <c r="V19" s="73"/>
      <c r="W19" s="73"/>
      <c r="X19" s="73"/>
      <c r="Y19" s="73"/>
      <c r="Z19" s="73">
        <v>12</v>
      </c>
      <c r="AA19" s="73"/>
      <c r="AB19" s="73"/>
      <c r="AC19" s="73"/>
      <c r="AD19" s="73"/>
      <c r="AE19" s="73"/>
      <c r="AF19" s="73">
        <v>704</v>
      </c>
      <c r="AG19" s="73"/>
      <c r="AH19" s="73"/>
      <c r="AI19" s="73"/>
      <c r="AJ19" s="73"/>
      <c r="AK19" s="73"/>
      <c r="AL19" s="73">
        <v>488</v>
      </c>
      <c r="AM19" s="73"/>
      <c r="AN19" s="73"/>
      <c r="AO19" s="73"/>
      <c r="AP19" s="73"/>
      <c r="AQ19" s="73"/>
    </row>
    <row r="20" spans="1:43" ht="39.9" customHeight="1">
      <c r="A20" s="31" t="s">
        <v>152</v>
      </c>
      <c r="B20" s="31"/>
      <c r="C20" s="31"/>
      <c r="D20" s="31"/>
      <c r="E20" s="31"/>
      <c r="F20" s="31"/>
      <c r="G20" s="30"/>
      <c r="H20" s="75">
        <v>1351</v>
      </c>
      <c r="I20" s="73"/>
      <c r="J20" s="73"/>
      <c r="K20" s="73"/>
      <c r="L20" s="73"/>
      <c r="M20" s="73"/>
      <c r="N20" s="73">
        <v>78</v>
      </c>
      <c r="O20" s="73"/>
      <c r="P20" s="73"/>
      <c r="Q20" s="73"/>
      <c r="R20" s="73"/>
      <c r="S20" s="73"/>
      <c r="T20" s="73">
        <v>108</v>
      </c>
      <c r="U20" s="73"/>
      <c r="V20" s="73"/>
      <c r="W20" s="73"/>
      <c r="X20" s="73"/>
      <c r="Y20" s="73"/>
      <c r="Z20" s="73">
        <v>11</v>
      </c>
      <c r="AA20" s="73"/>
      <c r="AB20" s="73"/>
      <c r="AC20" s="73"/>
      <c r="AD20" s="73"/>
      <c r="AE20" s="73"/>
      <c r="AF20" s="73">
        <v>677</v>
      </c>
      <c r="AG20" s="73"/>
      <c r="AH20" s="73"/>
      <c r="AI20" s="73"/>
      <c r="AJ20" s="73"/>
      <c r="AK20" s="73"/>
      <c r="AL20" s="73">
        <v>477</v>
      </c>
      <c r="AM20" s="73"/>
      <c r="AN20" s="73"/>
      <c r="AO20" s="73"/>
      <c r="AP20" s="73"/>
      <c r="AQ20" s="73"/>
    </row>
    <row r="21" spans="1:43" ht="39.9" customHeight="1">
      <c r="A21" s="31" t="s">
        <v>151</v>
      </c>
      <c r="B21" s="31"/>
      <c r="C21" s="31"/>
      <c r="D21" s="31"/>
      <c r="E21" s="31"/>
      <c r="F21" s="31"/>
      <c r="G21" s="30"/>
      <c r="H21" s="75">
        <v>1354</v>
      </c>
      <c r="I21" s="73"/>
      <c r="J21" s="73"/>
      <c r="K21" s="73"/>
      <c r="L21" s="73"/>
      <c r="M21" s="73"/>
      <c r="N21" s="73">
        <v>77</v>
      </c>
      <c r="O21" s="73"/>
      <c r="P21" s="73"/>
      <c r="Q21" s="73"/>
      <c r="R21" s="73"/>
      <c r="S21" s="73"/>
      <c r="T21" s="73">
        <v>102</v>
      </c>
      <c r="U21" s="73"/>
      <c r="V21" s="73"/>
      <c r="W21" s="73"/>
      <c r="X21" s="73"/>
      <c r="Y21" s="73"/>
      <c r="Z21" s="73">
        <v>13</v>
      </c>
      <c r="AA21" s="73"/>
      <c r="AB21" s="73"/>
      <c r="AC21" s="73"/>
      <c r="AD21" s="73"/>
      <c r="AE21" s="73"/>
      <c r="AF21" s="73">
        <v>661</v>
      </c>
      <c r="AG21" s="73"/>
      <c r="AH21" s="73"/>
      <c r="AI21" s="73"/>
      <c r="AJ21" s="73"/>
      <c r="AK21" s="73"/>
      <c r="AL21" s="73">
        <v>501</v>
      </c>
      <c r="AM21" s="73"/>
      <c r="AN21" s="73"/>
      <c r="AO21" s="73"/>
      <c r="AP21" s="73"/>
      <c r="AQ21" s="73"/>
    </row>
    <row r="22" spans="1:43" ht="15" customHeight="1" thickBot="1">
      <c r="A22" s="42"/>
      <c r="B22" s="42"/>
      <c r="C22" s="42"/>
      <c r="D22" s="42"/>
      <c r="E22" s="42"/>
      <c r="F22" s="42"/>
      <c r="G22" s="41"/>
      <c r="H22" s="165"/>
      <c r="I22" s="164"/>
      <c r="J22" s="164"/>
      <c r="K22" s="164"/>
      <c r="L22" s="164"/>
      <c r="M22" s="164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</row>
    <row r="23" spans="1:43" ht="21" customHeight="1">
      <c r="A23" s="1" t="s">
        <v>112</v>
      </c>
    </row>
    <row r="24" spans="1:43" ht="33" hidden="1" customHeight="1" outlineLevel="1"/>
    <row r="25" spans="1:43" ht="24.9" hidden="1" customHeight="1" outlineLevel="1">
      <c r="A25" s="68" t="s">
        <v>150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</row>
    <row r="26" spans="1:43" ht="20.100000000000001" hidden="1" customHeight="1" outlineLevel="1" thickBot="1">
      <c r="A26" s="1" t="s">
        <v>59</v>
      </c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</row>
    <row r="27" spans="1:43" ht="35.1" hidden="1" customHeight="1" outlineLevel="1">
      <c r="A27" s="67" t="s">
        <v>51</v>
      </c>
      <c r="B27" s="34"/>
      <c r="C27" s="34"/>
      <c r="D27" s="34"/>
      <c r="E27" s="34"/>
      <c r="F27" s="34"/>
      <c r="G27" s="34"/>
      <c r="H27" s="34"/>
      <c r="I27" s="161" t="s">
        <v>149</v>
      </c>
      <c r="J27" s="161"/>
      <c r="K27" s="161"/>
      <c r="L27" s="161"/>
      <c r="M27" s="161"/>
      <c r="N27" s="161"/>
      <c r="O27" s="161"/>
      <c r="P27" s="161"/>
      <c r="Q27" s="161" t="s">
        <v>148</v>
      </c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32"/>
    </row>
    <row r="28" spans="1:43" ht="35.1" hidden="1" customHeight="1" outlineLevel="1">
      <c r="A28" s="52"/>
      <c r="B28" s="51"/>
      <c r="C28" s="51"/>
      <c r="D28" s="51"/>
      <c r="E28" s="51"/>
      <c r="F28" s="51"/>
      <c r="G28" s="51"/>
      <c r="H28" s="51"/>
      <c r="I28" s="57"/>
      <c r="J28" s="57"/>
      <c r="K28" s="57"/>
      <c r="L28" s="57"/>
      <c r="M28" s="57"/>
      <c r="N28" s="57"/>
      <c r="O28" s="57"/>
      <c r="P28" s="57"/>
      <c r="Q28" s="51" t="s">
        <v>147</v>
      </c>
      <c r="R28" s="51"/>
      <c r="S28" s="51"/>
      <c r="T28" s="51"/>
      <c r="U28" s="51"/>
      <c r="V28" s="51"/>
      <c r="W28" s="51"/>
      <c r="X28" s="51"/>
      <c r="Y28" s="51"/>
      <c r="Z28" s="51" t="s">
        <v>146</v>
      </c>
      <c r="AA28" s="51"/>
      <c r="AB28" s="51"/>
      <c r="AC28" s="51"/>
      <c r="AD28" s="51"/>
      <c r="AE28" s="51"/>
      <c r="AF28" s="51"/>
      <c r="AG28" s="51"/>
      <c r="AH28" s="51"/>
      <c r="AI28" s="51" t="s">
        <v>145</v>
      </c>
      <c r="AJ28" s="51"/>
      <c r="AK28" s="51"/>
      <c r="AL28" s="51"/>
      <c r="AM28" s="51"/>
      <c r="AN28" s="51"/>
      <c r="AO28" s="51"/>
      <c r="AP28" s="51"/>
      <c r="AQ28" s="50"/>
    </row>
    <row r="29" spans="1:43" ht="15" hidden="1" customHeight="1" outlineLevel="1">
      <c r="A29" s="25"/>
      <c r="B29" s="25"/>
      <c r="C29" s="25"/>
      <c r="D29" s="25"/>
      <c r="E29" s="25"/>
      <c r="F29" s="25"/>
      <c r="G29" s="25"/>
      <c r="H29" s="23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</row>
    <row r="30" spans="1:43" ht="30" hidden="1" customHeight="1" outlineLevel="1">
      <c r="A30" s="47" t="str">
        <f>A8</f>
        <v>平成23.4.1</v>
      </c>
      <c r="B30" s="31"/>
      <c r="C30" s="31"/>
      <c r="D30" s="31"/>
      <c r="E30" s="31"/>
      <c r="F30" s="31"/>
      <c r="G30" s="31"/>
      <c r="H30" s="30"/>
      <c r="I30" s="75">
        <v>700</v>
      </c>
      <c r="J30" s="73"/>
      <c r="K30" s="73"/>
      <c r="L30" s="73"/>
      <c r="M30" s="73"/>
      <c r="N30" s="73"/>
      <c r="O30" s="73"/>
      <c r="P30" s="73"/>
      <c r="Q30" s="73">
        <f>Z30+AI30</f>
        <v>616</v>
      </c>
      <c r="R30" s="73"/>
      <c r="S30" s="73"/>
      <c r="T30" s="73"/>
      <c r="U30" s="73"/>
      <c r="V30" s="73"/>
      <c r="W30" s="73"/>
      <c r="X30" s="73"/>
      <c r="Y30" s="73"/>
      <c r="Z30" s="73">
        <v>467</v>
      </c>
      <c r="AA30" s="73"/>
      <c r="AB30" s="73"/>
      <c r="AC30" s="73"/>
      <c r="AD30" s="73"/>
      <c r="AE30" s="73"/>
      <c r="AF30" s="73"/>
      <c r="AG30" s="73"/>
      <c r="AH30" s="73"/>
      <c r="AI30" s="73">
        <v>149</v>
      </c>
      <c r="AJ30" s="73"/>
      <c r="AK30" s="73"/>
      <c r="AL30" s="73"/>
      <c r="AM30" s="73"/>
      <c r="AN30" s="73"/>
      <c r="AO30" s="73"/>
      <c r="AP30" s="73"/>
      <c r="AQ30" s="73"/>
    </row>
    <row r="31" spans="1:43" ht="30" hidden="1" customHeight="1" outlineLevel="1">
      <c r="A31" s="47" t="str">
        <f>A9</f>
        <v>平成24.4.1</v>
      </c>
      <c r="B31" s="31"/>
      <c r="C31" s="31"/>
      <c r="D31" s="31"/>
      <c r="E31" s="31"/>
      <c r="F31" s="31"/>
      <c r="G31" s="31"/>
      <c r="H31" s="30"/>
      <c r="I31" s="75">
        <v>700</v>
      </c>
      <c r="J31" s="73"/>
      <c r="K31" s="73"/>
      <c r="L31" s="73"/>
      <c r="M31" s="73"/>
      <c r="N31" s="73"/>
      <c r="O31" s="73"/>
      <c r="P31" s="73"/>
      <c r="Q31" s="73">
        <f>Z31+AI31</f>
        <v>610</v>
      </c>
      <c r="R31" s="73"/>
      <c r="S31" s="73"/>
      <c r="T31" s="73"/>
      <c r="U31" s="73"/>
      <c r="V31" s="73"/>
      <c r="W31" s="73"/>
      <c r="X31" s="73"/>
      <c r="Y31" s="73"/>
      <c r="Z31" s="160">
        <v>488</v>
      </c>
      <c r="AA31" s="160"/>
      <c r="AB31" s="160"/>
      <c r="AC31" s="160"/>
      <c r="AD31" s="160"/>
      <c r="AE31" s="160"/>
      <c r="AF31" s="160"/>
      <c r="AG31" s="160"/>
      <c r="AH31" s="160"/>
      <c r="AI31" s="160">
        <v>122</v>
      </c>
      <c r="AJ31" s="160"/>
      <c r="AK31" s="160"/>
      <c r="AL31" s="160"/>
      <c r="AM31" s="160"/>
      <c r="AN31" s="160"/>
      <c r="AO31" s="160"/>
      <c r="AP31" s="160"/>
      <c r="AQ31" s="160"/>
    </row>
    <row r="32" spans="1:43" ht="30" hidden="1" customHeight="1" outlineLevel="1">
      <c r="A32" s="47" t="str">
        <f>A10</f>
        <v>平成25.4.1</v>
      </c>
      <c r="B32" s="31"/>
      <c r="C32" s="31"/>
      <c r="D32" s="31"/>
      <c r="E32" s="31"/>
      <c r="F32" s="31"/>
      <c r="G32" s="31"/>
      <c r="H32" s="30"/>
      <c r="I32" s="75">
        <v>800</v>
      </c>
      <c r="J32" s="73"/>
      <c r="K32" s="73"/>
      <c r="L32" s="73"/>
      <c r="M32" s="73"/>
      <c r="N32" s="73"/>
      <c r="O32" s="73"/>
      <c r="P32" s="73"/>
      <c r="Q32" s="73">
        <f>Z32+AI32</f>
        <v>864</v>
      </c>
      <c r="R32" s="73"/>
      <c r="S32" s="73"/>
      <c r="T32" s="73"/>
      <c r="U32" s="73"/>
      <c r="V32" s="73"/>
      <c r="W32" s="73"/>
      <c r="X32" s="73"/>
      <c r="Y32" s="73"/>
      <c r="Z32" s="160">
        <v>700</v>
      </c>
      <c r="AA32" s="160"/>
      <c r="AB32" s="160"/>
      <c r="AC32" s="160"/>
      <c r="AD32" s="160"/>
      <c r="AE32" s="160"/>
      <c r="AF32" s="160"/>
      <c r="AG32" s="160"/>
      <c r="AH32" s="160"/>
      <c r="AI32" s="160">
        <v>164</v>
      </c>
      <c r="AJ32" s="160"/>
      <c r="AK32" s="160"/>
      <c r="AL32" s="160"/>
      <c r="AM32" s="160"/>
      <c r="AN32" s="160"/>
      <c r="AO32" s="160"/>
      <c r="AP32" s="160"/>
      <c r="AQ32" s="160"/>
    </row>
    <row r="33" spans="1:43" ht="30" hidden="1" customHeight="1" outlineLevel="1">
      <c r="A33" s="47" t="str">
        <f>A11</f>
        <v>平成26.4.1</v>
      </c>
      <c r="B33" s="31"/>
      <c r="C33" s="31"/>
      <c r="D33" s="31"/>
      <c r="E33" s="31"/>
      <c r="F33" s="31"/>
      <c r="G33" s="31"/>
      <c r="H33" s="30"/>
      <c r="I33" s="75">
        <v>800</v>
      </c>
      <c r="J33" s="73"/>
      <c r="K33" s="73"/>
      <c r="L33" s="73"/>
      <c r="M33" s="73"/>
      <c r="N33" s="73"/>
      <c r="O33" s="73"/>
      <c r="P33" s="73"/>
      <c r="Q33" s="73">
        <f>Z33+AI33</f>
        <v>809</v>
      </c>
      <c r="R33" s="73"/>
      <c r="S33" s="73"/>
      <c r="T33" s="73"/>
      <c r="U33" s="73"/>
      <c r="V33" s="73"/>
      <c r="W33" s="73"/>
      <c r="X33" s="73"/>
      <c r="Y33" s="73"/>
      <c r="Z33" s="160">
        <v>620</v>
      </c>
      <c r="AA33" s="160"/>
      <c r="AB33" s="160"/>
      <c r="AC33" s="160"/>
      <c r="AD33" s="160"/>
      <c r="AE33" s="160"/>
      <c r="AF33" s="160"/>
      <c r="AG33" s="160"/>
      <c r="AH33" s="160"/>
      <c r="AI33" s="160">
        <v>189</v>
      </c>
      <c r="AJ33" s="160"/>
      <c r="AK33" s="160"/>
      <c r="AL33" s="160"/>
      <c r="AM33" s="160"/>
      <c r="AN33" s="160"/>
      <c r="AO33" s="160"/>
      <c r="AP33" s="160"/>
      <c r="AQ33" s="160"/>
    </row>
    <row r="34" spans="1:43" ht="30" hidden="1" customHeight="1" outlineLevel="1">
      <c r="A34" s="47" t="str">
        <f>A12</f>
        <v>平成27.4.1</v>
      </c>
      <c r="B34" s="31"/>
      <c r="C34" s="31"/>
      <c r="D34" s="31"/>
      <c r="E34" s="31"/>
      <c r="F34" s="31"/>
      <c r="G34" s="31"/>
      <c r="H34" s="30"/>
      <c r="I34" s="75">
        <v>800</v>
      </c>
      <c r="J34" s="73"/>
      <c r="K34" s="73"/>
      <c r="L34" s="73"/>
      <c r="M34" s="73"/>
      <c r="N34" s="73"/>
      <c r="O34" s="73"/>
      <c r="P34" s="73"/>
      <c r="Q34" s="73">
        <f>Z34+AI34</f>
        <v>746</v>
      </c>
      <c r="R34" s="73"/>
      <c r="S34" s="73"/>
      <c r="T34" s="73"/>
      <c r="U34" s="73"/>
      <c r="V34" s="73"/>
      <c r="W34" s="73"/>
      <c r="X34" s="73"/>
      <c r="Y34" s="73"/>
      <c r="Z34" s="160">
        <v>606</v>
      </c>
      <c r="AA34" s="160"/>
      <c r="AB34" s="160"/>
      <c r="AC34" s="160"/>
      <c r="AD34" s="160"/>
      <c r="AE34" s="160"/>
      <c r="AF34" s="160"/>
      <c r="AG34" s="160"/>
      <c r="AH34" s="160"/>
      <c r="AI34" s="160">
        <v>140</v>
      </c>
      <c r="AJ34" s="160"/>
      <c r="AK34" s="160"/>
      <c r="AL34" s="160"/>
      <c r="AM34" s="160"/>
      <c r="AN34" s="160"/>
      <c r="AO34" s="160"/>
      <c r="AP34" s="160"/>
      <c r="AQ34" s="160"/>
    </row>
    <row r="35" spans="1:43" ht="30" hidden="1" customHeight="1" outlineLevel="1">
      <c r="A35" s="47" t="str">
        <f>A14</f>
        <v>平成29.4.1</v>
      </c>
      <c r="B35" s="31"/>
      <c r="C35" s="31"/>
      <c r="D35" s="31"/>
      <c r="E35" s="31"/>
      <c r="F35" s="31"/>
      <c r="G35" s="31"/>
      <c r="H35" s="30"/>
      <c r="I35" s="75">
        <v>660</v>
      </c>
      <c r="J35" s="73"/>
      <c r="K35" s="73"/>
      <c r="L35" s="73"/>
      <c r="M35" s="73"/>
      <c r="N35" s="73"/>
      <c r="O35" s="73"/>
      <c r="P35" s="73"/>
      <c r="Q35" s="73">
        <f>Z35+AI35</f>
        <v>703</v>
      </c>
      <c r="R35" s="73"/>
      <c r="S35" s="73"/>
      <c r="T35" s="73"/>
      <c r="U35" s="73"/>
      <c r="V35" s="73"/>
      <c r="W35" s="73"/>
      <c r="X35" s="73"/>
      <c r="Y35" s="73"/>
      <c r="Z35" s="73">
        <v>565</v>
      </c>
      <c r="AA35" s="73"/>
      <c r="AB35" s="73"/>
      <c r="AC35" s="73"/>
      <c r="AD35" s="73"/>
      <c r="AE35" s="73"/>
      <c r="AF35" s="73"/>
      <c r="AG35" s="73"/>
      <c r="AH35" s="73"/>
      <c r="AI35" s="73">
        <v>138</v>
      </c>
      <c r="AJ35" s="73"/>
      <c r="AK35" s="73"/>
      <c r="AL35" s="73"/>
      <c r="AM35" s="73"/>
      <c r="AN35" s="73"/>
      <c r="AO35" s="73"/>
      <c r="AP35" s="73"/>
      <c r="AQ35" s="73"/>
    </row>
    <row r="36" spans="1:43" ht="30" hidden="1" customHeight="1" outlineLevel="1">
      <c r="A36" s="47" t="s">
        <v>11</v>
      </c>
      <c r="B36" s="31"/>
      <c r="C36" s="31"/>
      <c r="D36" s="31"/>
      <c r="E36" s="31"/>
      <c r="F36" s="31"/>
      <c r="G36" s="31"/>
      <c r="H36" s="30"/>
      <c r="I36" s="75">
        <v>600</v>
      </c>
      <c r="J36" s="73"/>
      <c r="K36" s="73"/>
      <c r="L36" s="73"/>
      <c r="M36" s="73"/>
      <c r="N36" s="73"/>
      <c r="O36" s="73"/>
      <c r="P36" s="73"/>
      <c r="Q36" s="73">
        <f>Z36+AI36</f>
        <v>605</v>
      </c>
      <c r="R36" s="73"/>
      <c r="S36" s="73"/>
      <c r="T36" s="73"/>
      <c r="U36" s="73"/>
      <c r="V36" s="73"/>
      <c r="W36" s="73"/>
      <c r="X36" s="73"/>
      <c r="Y36" s="73"/>
      <c r="Z36" s="73">
        <v>492</v>
      </c>
      <c r="AA36" s="73"/>
      <c r="AB36" s="73"/>
      <c r="AC36" s="73"/>
      <c r="AD36" s="73"/>
      <c r="AE36" s="73"/>
      <c r="AF36" s="73"/>
      <c r="AG36" s="73"/>
      <c r="AH36" s="73"/>
      <c r="AI36" s="73">
        <v>113</v>
      </c>
      <c r="AJ36" s="73"/>
      <c r="AK36" s="73"/>
      <c r="AL36" s="73"/>
      <c r="AM36" s="73"/>
      <c r="AN36" s="73"/>
      <c r="AO36" s="73"/>
      <c r="AP36" s="73"/>
      <c r="AQ36" s="73"/>
    </row>
    <row r="37" spans="1:43" ht="30" hidden="1" customHeight="1" outlineLevel="1">
      <c r="A37" s="47" t="s">
        <v>10</v>
      </c>
      <c r="B37" s="31"/>
      <c r="C37" s="31"/>
      <c r="D37" s="31"/>
      <c r="E37" s="31"/>
      <c r="F37" s="31"/>
      <c r="G37" s="31"/>
      <c r="H37" s="30"/>
      <c r="I37" s="75">
        <v>650</v>
      </c>
      <c r="J37" s="73"/>
      <c r="K37" s="73"/>
      <c r="L37" s="73"/>
      <c r="M37" s="73"/>
      <c r="N37" s="73"/>
      <c r="O37" s="73"/>
      <c r="P37" s="73"/>
      <c r="Q37" s="73">
        <v>621</v>
      </c>
      <c r="R37" s="73"/>
      <c r="S37" s="73"/>
      <c r="T37" s="73"/>
      <c r="U37" s="73"/>
      <c r="V37" s="73"/>
      <c r="W37" s="73"/>
      <c r="X37" s="73"/>
      <c r="Y37" s="73"/>
      <c r="Z37" s="73">
        <v>518</v>
      </c>
      <c r="AA37" s="73"/>
      <c r="AB37" s="73"/>
      <c r="AC37" s="73"/>
      <c r="AD37" s="73"/>
      <c r="AE37" s="73"/>
      <c r="AF37" s="73"/>
      <c r="AG37" s="73"/>
      <c r="AH37" s="73"/>
      <c r="AI37" s="73">
        <v>103</v>
      </c>
      <c r="AJ37" s="73"/>
      <c r="AK37" s="73"/>
      <c r="AL37" s="73"/>
      <c r="AM37" s="73"/>
      <c r="AN37" s="73"/>
      <c r="AO37" s="73"/>
      <c r="AP37" s="73"/>
      <c r="AQ37" s="73"/>
    </row>
    <row r="38" spans="1:43" ht="30" hidden="1" customHeight="1" outlineLevel="1">
      <c r="A38" s="47" t="s">
        <v>144</v>
      </c>
      <c r="B38" s="31"/>
      <c r="C38" s="31"/>
      <c r="D38" s="31"/>
      <c r="E38" s="31"/>
      <c r="F38" s="31"/>
      <c r="G38" s="31"/>
      <c r="H38" s="30"/>
      <c r="I38" s="75">
        <v>600</v>
      </c>
      <c r="J38" s="73"/>
      <c r="K38" s="73"/>
      <c r="L38" s="73"/>
      <c r="M38" s="73"/>
      <c r="N38" s="73"/>
      <c r="O38" s="73"/>
      <c r="P38" s="73"/>
      <c r="Q38" s="73">
        <v>606</v>
      </c>
      <c r="R38" s="73"/>
      <c r="S38" s="73"/>
      <c r="T38" s="73"/>
      <c r="U38" s="73"/>
      <c r="V38" s="73"/>
      <c r="W38" s="73"/>
      <c r="X38" s="73"/>
      <c r="Y38" s="73"/>
      <c r="Z38" s="73">
        <v>485</v>
      </c>
      <c r="AA38" s="73"/>
      <c r="AB38" s="73"/>
      <c r="AC38" s="73"/>
      <c r="AD38" s="73"/>
      <c r="AE38" s="73"/>
      <c r="AF38" s="73"/>
      <c r="AG38" s="73"/>
      <c r="AH38" s="73"/>
      <c r="AI38" s="73">
        <v>121</v>
      </c>
      <c r="AJ38" s="73"/>
      <c r="AK38" s="73"/>
      <c r="AL38" s="73"/>
      <c r="AM38" s="73"/>
      <c r="AN38" s="73"/>
      <c r="AO38" s="73"/>
      <c r="AP38" s="73"/>
      <c r="AQ38" s="73"/>
    </row>
    <row r="39" spans="1:43" ht="15" hidden="1" customHeight="1" outlineLevel="1" thickBot="1">
      <c r="A39" s="159"/>
      <c r="B39" s="9"/>
      <c r="C39" s="9"/>
      <c r="D39" s="9"/>
      <c r="E39" s="9"/>
      <c r="F39" s="9"/>
      <c r="G39" s="9"/>
      <c r="H39" s="8"/>
      <c r="I39" s="158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</row>
    <row r="40" spans="1:43" ht="15" hidden="1" customHeight="1" outlineLevel="1">
      <c r="A40" s="1" t="s">
        <v>143</v>
      </c>
    </row>
    <row r="41" spans="1:43" collapsed="1"/>
  </sheetData>
  <mergeCells count="178">
    <mergeCell ref="AL19:AQ19"/>
    <mergeCell ref="A19:G19"/>
    <mergeCell ref="H19:M19"/>
    <mergeCell ref="AL20:AQ20"/>
    <mergeCell ref="A20:G20"/>
    <mergeCell ref="H20:M20"/>
    <mergeCell ref="N20:S20"/>
    <mergeCell ref="T20:Y20"/>
    <mergeCell ref="Z20:AE20"/>
    <mergeCell ref="AF20:AK20"/>
    <mergeCell ref="AL18:AQ18"/>
    <mergeCell ref="A18:G18"/>
    <mergeCell ref="H18:M18"/>
    <mergeCell ref="N18:S18"/>
    <mergeCell ref="T18:Y18"/>
    <mergeCell ref="Z18:AE18"/>
    <mergeCell ref="AF18:AK18"/>
    <mergeCell ref="AL21:AQ21"/>
    <mergeCell ref="A21:G21"/>
    <mergeCell ref="H21:M21"/>
    <mergeCell ref="N21:S21"/>
    <mergeCell ref="T21:Y21"/>
    <mergeCell ref="Z21:AE21"/>
    <mergeCell ref="AF21:AK21"/>
    <mergeCell ref="N19:S19"/>
    <mergeCell ref="T19:Y19"/>
    <mergeCell ref="Z19:AE19"/>
    <mergeCell ref="AF19:AK19"/>
    <mergeCell ref="H17:M17"/>
    <mergeCell ref="N17:S17"/>
    <mergeCell ref="T17:Y17"/>
    <mergeCell ref="Z17:AE17"/>
    <mergeCell ref="AF17:AK17"/>
    <mergeCell ref="A15:G15"/>
    <mergeCell ref="H15:M15"/>
    <mergeCell ref="N15:S15"/>
    <mergeCell ref="T15:Y15"/>
    <mergeCell ref="Z15:AE15"/>
    <mergeCell ref="AF15:AK15"/>
    <mergeCell ref="A17:G17"/>
    <mergeCell ref="AL16:AQ16"/>
    <mergeCell ref="A16:G16"/>
    <mergeCell ref="H16:M16"/>
    <mergeCell ref="N16:S16"/>
    <mergeCell ref="T16:Y16"/>
    <mergeCell ref="Z16:AE16"/>
    <mergeCell ref="AF16:AK16"/>
    <mergeCell ref="H12:M12"/>
    <mergeCell ref="N12:S12"/>
    <mergeCell ref="T12:Y12"/>
    <mergeCell ref="Z12:AE12"/>
    <mergeCell ref="AF12:AK12"/>
    <mergeCell ref="AL17:AQ17"/>
    <mergeCell ref="AL15:AQ15"/>
    <mergeCell ref="A22:G22"/>
    <mergeCell ref="AL12:AQ12"/>
    <mergeCell ref="A14:G14"/>
    <mergeCell ref="H14:M14"/>
    <mergeCell ref="N14:S14"/>
    <mergeCell ref="T14:Y14"/>
    <mergeCell ref="Z14:AE14"/>
    <mergeCell ref="AF14:AK14"/>
    <mergeCell ref="AL14:AQ14"/>
    <mergeCell ref="A12:G12"/>
    <mergeCell ref="A10:G10"/>
    <mergeCell ref="H10:M10"/>
    <mergeCell ref="N10:S10"/>
    <mergeCell ref="T10:Y10"/>
    <mergeCell ref="Z10:AE10"/>
    <mergeCell ref="AF10:AK10"/>
    <mergeCell ref="A11:G11"/>
    <mergeCell ref="H11:M11"/>
    <mergeCell ref="N11:S11"/>
    <mergeCell ref="T11:Y11"/>
    <mergeCell ref="Z11:AE11"/>
    <mergeCell ref="AF11:AK11"/>
    <mergeCell ref="N8:S8"/>
    <mergeCell ref="T8:Y8"/>
    <mergeCell ref="Z8:AE8"/>
    <mergeCell ref="AF8:AK8"/>
    <mergeCell ref="AL10:AQ10"/>
    <mergeCell ref="AL11:AQ11"/>
    <mergeCell ref="AL8:AQ8"/>
    <mergeCell ref="A9:G9"/>
    <mergeCell ref="H9:M9"/>
    <mergeCell ref="N9:S9"/>
    <mergeCell ref="T9:Y9"/>
    <mergeCell ref="Z9:AE9"/>
    <mergeCell ref="AF9:AK9"/>
    <mergeCell ref="AL9:AQ9"/>
    <mergeCell ref="A8:G8"/>
    <mergeCell ref="H8:M8"/>
    <mergeCell ref="A6:G6"/>
    <mergeCell ref="H6:M6"/>
    <mergeCell ref="N6:S6"/>
    <mergeCell ref="T6:Y6"/>
    <mergeCell ref="Z6:AE6"/>
    <mergeCell ref="AF6:AK6"/>
    <mergeCell ref="AL4:AQ4"/>
    <mergeCell ref="A25:AQ25"/>
    <mergeCell ref="AL6:AQ6"/>
    <mergeCell ref="A7:G7"/>
    <mergeCell ref="H7:M7"/>
    <mergeCell ref="N7:S7"/>
    <mergeCell ref="T7:Y7"/>
    <mergeCell ref="Z7:AE7"/>
    <mergeCell ref="AF7:AK7"/>
    <mergeCell ref="AL7:AQ7"/>
    <mergeCell ref="Q30:Y30"/>
    <mergeCell ref="Z30:AH30"/>
    <mergeCell ref="AI30:AQ30"/>
    <mergeCell ref="A2:AQ2"/>
    <mergeCell ref="A4:G4"/>
    <mergeCell ref="H4:M4"/>
    <mergeCell ref="N4:S4"/>
    <mergeCell ref="T4:Y4"/>
    <mergeCell ref="Z4:AE4"/>
    <mergeCell ref="AF4:AK4"/>
    <mergeCell ref="Z32:AH32"/>
    <mergeCell ref="AI32:AQ32"/>
    <mergeCell ref="A27:H28"/>
    <mergeCell ref="I27:P28"/>
    <mergeCell ref="Q27:AQ27"/>
    <mergeCell ref="Q28:Y28"/>
    <mergeCell ref="Z28:AH28"/>
    <mergeCell ref="AI28:AQ28"/>
    <mergeCell ref="A30:H30"/>
    <mergeCell ref="I30:P30"/>
    <mergeCell ref="Z34:AH34"/>
    <mergeCell ref="AI34:AQ34"/>
    <mergeCell ref="A31:H31"/>
    <mergeCell ref="I31:P31"/>
    <mergeCell ref="Q31:Y31"/>
    <mergeCell ref="Z31:AH31"/>
    <mergeCell ref="AI31:AQ31"/>
    <mergeCell ref="A32:H32"/>
    <mergeCell ref="I32:P32"/>
    <mergeCell ref="Q32:Y32"/>
    <mergeCell ref="Z36:AH36"/>
    <mergeCell ref="AI36:AQ36"/>
    <mergeCell ref="A33:H33"/>
    <mergeCell ref="I33:P33"/>
    <mergeCell ref="Q33:Y33"/>
    <mergeCell ref="Z33:AH33"/>
    <mergeCell ref="AI33:AQ33"/>
    <mergeCell ref="A34:H34"/>
    <mergeCell ref="I34:P34"/>
    <mergeCell ref="Q34:Y34"/>
    <mergeCell ref="A38:H38"/>
    <mergeCell ref="I38:P38"/>
    <mergeCell ref="Q38:Y38"/>
    <mergeCell ref="Z38:AH38"/>
    <mergeCell ref="AI38:AQ38"/>
    <mergeCell ref="A35:H35"/>
    <mergeCell ref="I35:P35"/>
    <mergeCell ref="Q35:Y35"/>
    <mergeCell ref="Z35:AH35"/>
    <mergeCell ref="AI35:AQ35"/>
    <mergeCell ref="Z13:AE13"/>
    <mergeCell ref="AF13:AK13"/>
    <mergeCell ref="A37:H37"/>
    <mergeCell ref="I37:P37"/>
    <mergeCell ref="Q37:Y37"/>
    <mergeCell ref="Z37:AH37"/>
    <mergeCell ref="AI37:AQ37"/>
    <mergeCell ref="A36:H36"/>
    <mergeCell ref="I36:P36"/>
    <mergeCell ref="Q36:Y36"/>
    <mergeCell ref="A39:H39"/>
    <mergeCell ref="I39:P39"/>
    <mergeCell ref="Q39:Y39"/>
    <mergeCell ref="Z39:AH39"/>
    <mergeCell ref="AI39:AQ39"/>
    <mergeCell ref="AL13:AQ13"/>
    <mergeCell ref="A13:G13"/>
    <mergeCell ref="H13:M13"/>
    <mergeCell ref="N13:S13"/>
    <mergeCell ref="T13:Y13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70,71</vt:lpstr>
      <vt:lpstr>72</vt:lpstr>
      <vt:lpstr>73</vt:lpstr>
      <vt:lpstr>74</vt:lpstr>
      <vt:lpstr>75,76</vt:lpstr>
      <vt:lpstr>77</vt:lpstr>
      <vt:lpstr>'70,71'!Print_Area</vt:lpstr>
      <vt:lpstr>'72'!Print_Area</vt:lpstr>
      <vt:lpstr>'75,76'!Print_Area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2024-09-05T07:26:59Z</dcterms:created>
  <dcterms:modified xsi:type="dcterms:W3CDTF">2024-09-05T07:27:06Z</dcterms:modified>
</cp:coreProperties>
</file>