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E8D1704F-1183-4C56-96F5-56F5D7C79B75}" xr6:coauthVersionLast="47" xr6:coauthVersionMax="47" xr10:uidLastSave="{00000000-0000-0000-0000-000000000000}"/>
  <bookViews>
    <workbookView xWindow="1224" yWindow="1956" windowWidth="12420" windowHeight="8964" xr2:uid="{7637D678-4E77-4DB2-A369-AF5F63DFB9C6}"/>
  </bookViews>
  <sheets>
    <sheet name="56" sheetId="1" r:id="rId1"/>
    <sheet name="57" sheetId="2" r:id="rId2"/>
    <sheet name="58,59" sheetId="3" r:id="rId3"/>
    <sheet name="60" sheetId="4" r:id="rId4"/>
  </sheets>
  <definedNames>
    <definedName name="_xlnm.Print_Area" localSheetId="0">'56'!$A$1:$AG$34</definedName>
    <definedName name="_xlnm.Print_Area" localSheetId="2">'58,59'!$A$1:$BT$36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L7" i="4" s="1"/>
  <c r="I7" i="4"/>
  <c r="P7" i="4"/>
  <c r="R7" i="4" s="1"/>
  <c r="S7" i="4"/>
  <c r="T7" i="4"/>
  <c r="U7" i="4"/>
  <c r="V7" i="4"/>
  <c r="W7" i="4"/>
  <c r="X7" i="4"/>
  <c r="AD7" i="4"/>
  <c r="AG7" i="4"/>
  <c r="AH7" i="4"/>
  <c r="AI7" i="4"/>
  <c r="AJ7" i="4"/>
  <c r="AK7" i="4"/>
  <c r="AL7" i="4"/>
  <c r="AM7" i="4"/>
  <c r="AO7" i="4"/>
  <c r="AQ7" i="4"/>
  <c r="AS7" i="4"/>
  <c r="AT7" i="4"/>
  <c r="AV7" i="4"/>
  <c r="L9" i="4"/>
  <c r="R9" i="4"/>
  <c r="U9" i="4"/>
  <c r="X9" i="4"/>
  <c r="AD9" i="4"/>
  <c r="AG9" i="4"/>
  <c r="AJ9" i="4"/>
  <c r="AM9" i="4"/>
  <c r="AN9" i="4"/>
  <c r="AN7" i="4" s="1"/>
  <c r="AP7" i="4" s="1"/>
  <c r="AS9" i="4"/>
  <c r="AV9" i="4"/>
  <c r="L10" i="4"/>
  <c r="U10" i="4"/>
  <c r="X10" i="4"/>
  <c r="AD10" i="4"/>
  <c r="AG10" i="4"/>
  <c r="AJ10" i="4"/>
  <c r="AM10" i="4"/>
  <c r="AP10" i="4"/>
  <c r="AS10" i="4"/>
  <c r="AV10" i="4"/>
  <c r="L11" i="4"/>
  <c r="R11" i="4"/>
  <c r="U11" i="4"/>
  <c r="X11" i="4"/>
  <c r="AD11" i="4"/>
  <c r="AG11" i="4"/>
  <c r="AJ11" i="4"/>
  <c r="AM11" i="4"/>
  <c r="AP11" i="4"/>
  <c r="AS11" i="4"/>
  <c r="AV11" i="4"/>
  <c r="L12" i="4"/>
  <c r="R12" i="4"/>
  <c r="U12" i="4"/>
  <c r="X12" i="4"/>
  <c r="AD12" i="4"/>
  <c r="AG12" i="4"/>
  <c r="AJ12" i="4"/>
  <c r="AM12" i="4"/>
  <c r="AP12" i="4"/>
  <c r="AS12" i="4"/>
  <c r="AV12" i="4"/>
  <c r="L13" i="4"/>
  <c r="R13" i="4"/>
  <c r="U13" i="4"/>
  <c r="X13" i="4"/>
  <c r="AD13" i="4"/>
  <c r="AG13" i="4"/>
  <c r="AJ13" i="4"/>
  <c r="AM13" i="4"/>
  <c r="AP13" i="4"/>
  <c r="AS13" i="4"/>
  <c r="AV13" i="4"/>
  <c r="L14" i="4"/>
  <c r="R14" i="4"/>
  <c r="U14" i="4"/>
  <c r="X14" i="4"/>
  <c r="AD14" i="4"/>
  <c r="AG14" i="4"/>
  <c r="AJ14" i="4"/>
  <c r="AM14" i="4"/>
  <c r="AP14" i="4"/>
  <c r="AS14" i="4"/>
  <c r="AV14" i="4"/>
  <c r="L15" i="4"/>
  <c r="R15" i="4"/>
  <c r="U15" i="4"/>
  <c r="X15" i="4"/>
  <c r="AD15" i="4"/>
  <c r="AG15" i="4"/>
  <c r="AJ15" i="4"/>
  <c r="AM15" i="4"/>
  <c r="AP15" i="4"/>
  <c r="AS15" i="4"/>
  <c r="AV15" i="4"/>
  <c r="BP7" i="3"/>
  <c r="BF13" i="3"/>
  <c r="BK13" i="3"/>
  <c r="BP13" i="3"/>
  <c r="BF14" i="3"/>
  <c r="BK14" i="3"/>
  <c r="BP14" i="3"/>
  <c r="BF31" i="3"/>
  <c r="BK31" i="3"/>
  <c r="BP31" i="3"/>
  <c r="BF32" i="3"/>
  <c r="BK32" i="3"/>
  <c r="BP32" i="3"/>
  <c r="K7" i="2"/>
  <c r="AR7" i="2"/>
  <c r="AX10" i="2" s="1"/>
  <c r="CJ7" i="2"/>
  <c r="CP12" i="2" s="1"/>
  <c r="CU7" i="2"/>
  <c r="DA11" i="2" s="1"/>
  <c r="DF7" i="2"/>
  <c r="DQ7" i="2"/>
  <c r="EB7" i="2"/>
  <c r="Q9" i="2"/>
  <c r="AB9" i="2"/>
  <c r="AM9" i="2"/>
  <c r="AX9" i="2"/>
  <c r="BI9" i="2"/>
  <c r="BT9" i="2"/>
  <c r="CE9" i="2"/>
  <c r="DL9" i="2"/>
  <c r="EH9" i="2"/>
  <c r="Q10" i="2"/>
  <c r="AB10" i="2"/>
  <c r="AM10" i="2"/>
  <c r="BI10" i="2"/>
  <c r="BT10" i="2"/>
  <c r="CE10" i="2"/>
  <c r="DL10" i="2"/>
  <c r="EH10" i="2"/>
  <c r="Q11" i="2"/>
  <c r="AM11" i="2"/>
  <c r="AX11" i="2"/>
  <c r="BI11" i="2"/>
  <c r="BT11" i="2"/>
  <c r="CE11" i="2"/>
  <c r="CP11" i="2"/>
  <c r="DL11" i="2"/>
  <c r="EH11" i="2"/>
  <c r="AB12" i="2"/>
  <c r="AM12" i="2"/>
  <c r="AX12" i="2"/>
  <c r="BI12" i="2"/>
  <c r="BT12" i="2"/>
  <c r="CE12" i="2"/>
  <c r="DL12" i="2"/>
  <c r="EH12" i="2"/>
  <c r="Q13" i="2"/>
  <c r="AB13" i="2"/>
  <c r="AM13" i="2"/>
  <c r="AX13" i="2"/>
  <c r="BI13" i="2"/>
  <c r="BT13" i="2"/>
  <c r="CE13" i="2"/>
  <c r="DL13" i="2"/>
  <c r="EH13" i="2"/>
  <c r="Q14" i="2"/>
  <c r="AB14" i="2"/>
  <c r="AM14" i="2"/>
  <c r="AX14" i="2"/>
  <c r="BI14" i="2"/>
  <c r="BT14" i="2"/>
  <c r="CE14" i="2"/>
  <c r="CP14" i="2"/>
  <c r="DL14" i="2"/>
  <c r="EH14" i="2"/>
  <c r="Q15" i="2"/>
  <c r="AB15" i="2"/>
  <c r="AM15" i="2"/>
  <c r="AX15" i="2"/>
  <c r="BI15" i="2"/>
  <c r="BT15" i="2"/>
  <c r="CE15" i="2"/>
  <c r="DL15" i="2"/>
  <c r="EH15" i="2"/>
  <c r="Q16" i="2"/>
  <c r="AB16" i="2"/>
  <c r="AX16" i="2"/>
  <c r="BI16" i="2"/>
  <c r="BT16" i="2"/>
  <c r="CE16" i="2"/>
  <c r="DL16" i="2"/>
  <c r="EH16" i="2"/>
  <c r="Q17" i="2"/>
  <c r="AB17" i="2"/>
  <c r="AM17" i="2"/>
  <c r="AX17" i="2"/>
  <c r="BI17" i="2"/>
  <c r="BT17" i="2"/>
  <c r="CE17" i="2"/>
  <c r="CP17" i="2"/>
  <c r="DL17" i="2"/>
  <c r="EH17" i="2"/>
  <c r="Q18" i="2"/>
  <c r="AB18" i="2"/>
  <c r="AM18" i="2"/>
  <c r="AX18" i="2"/>
  <c r="BI18" i="2"/>
  <c r="BT18" i="2"/>
  <c r="CE18" i="2"/>
  <c r="DL18" i="2"/>
  <c r="EH18" i="2"/>
  <c r="Q19" i="2"/>
  <c r="AB19" i="2"/>
  <c r="AM19" i="2"/>
  <c r="AX19" i="2"/>
  <c r="BI19" i="2"/>
  <c r="BT19" i="2"/>
  <c r="CE19" i="2"/>
  <c r="DL19" i="2"/>
  <c r="EH19" i="2"/>
  <c r="Q20" i="2"/>
  <c r="AM20" i="2"/>
  <c r="AX20" i="2"/>
  <c r="BI20" i="2"/>
  <c r="BT20" i="2"/>
  <c r="CE20" i="2"/>
  <c r="CP20" i="2"/>
  <c r="DL20" i="2"/>
  <c r="EH20" i="2"/>
  <c r="Q21" i="2"/>
  <c r="AB21" i="2"/>
  <c r="AM21" i="2"/>
  <c r="AX21" i="2"/>
  <c r="BI21" i="2"/>
  <c r="BT21" i="2"/>
  <c r="CE21" i="2"/>
  <c r="CP21" i="2"/>
  <c r="DA21" i="2"/>
  <c r="DL21" i="2"/>
  <c r="EH21" i="2"/>
  <c r="J7" i="1"/>
  <c r="K15" i="1" s="1"/>
  <c r="L7" i="1"/>
  <c r="M25" i="1" s="1"/>
  <c r="N7" i="1"/>
  <c r="O10" i="1" s="1"/>
  <c r="P7" i="1"/>
  <c r="Q14" i="1" s="1"/>
  <c r="AB7" i="1"/>
  <c r="AF7" i="1"/>
  <c r="AG14" i="1" s="1"/>
  <c r="O9" i="1"/>
  <c r="Q9" i="1"/>
  <c r="S9" i="1"/>
  <c r="U9" i="1"/>
  <c r="W9" i="1"/>
  <c r="AG9" i="1"/>
  <c r="Q10" i="1"/>
  <c r="S10" i="1"/>
  <c r="U10" i="1"/>
  <c r="W10" i="1"/>
  <c r="K11" i="1"/>
  <c r="Q11" i="1"/>
  <c r="S11" i="1"/>
  <c r="U11" i="1"/>
  <c r="W11" i="1"/>
  <c r="K12" i="1"/>
  <c r="Q12" i="1"/>
  <c r="S12" i="1"/>
  <c r="U12" i="1"/>
  <c r="W12" i="1"/>
  <c r="K13" i="1"/>
  <c r="Q13" i="1"/>
  <c r="S13" i="1"/>
  <c r="U13" i="1"/>
  <c r="W13" i="1"/>
  <c r="O14" i="1"/>
  <c r="S14" i="1"/>
  <c r="U14" i="1"/>
  <c r="W14" i="1"/>
  <c r="O15" i="1"/>
  <c r="S15" i="1"/>
  <c r="U15" i="1"/>
  <c r="W15" i="1"/>
  <c r="K16" i="1"/>
  <c r="M16" i="1"/>
  <c r="O16" i="1"/>
  <c r="Q16" i="1"/>
  <c r="S16" i="1"/>
  <c r="U16" i="1"/>
  <c r="W16" i="1"/>
  <c r="O17" i="1"/>
  <c r="Q17" i="1"/>
  <c r="S17" i="1"/>
  <c r="U17" i="1"/>
  <c r="W17" i="1"/>
  <c r="U19" i="1"/>
  <c r="W19" i="1"/>
  <c r="K20" i="1"/>
  <c r="O20" i="1"/>
  <c r="Q20" i="1"/>
  <c r="S20" i="1"/>
  <c r="U20" i="1"/>
  <c r="W20" i="1"/>
  <c r="K21" i="1"/>
  <c r="O21" i="1"/>
  <c r="Q21" i="1"/>
  <c r="S21" i="1"/>
  <c r="U21" i="1"/>
  <c r="W21" i="1"/>
  <c r="K22" i="1"/>
  <c r="O22" i="1"/>
  <c r="Q22" i="1"/>
  <c r="S22" i="1"/>
  <c r="U22" i="1"/>
  <c r="W22" i="1"/>
  <c r="K23" i="1"/>
  <c r="M23" i="1"/>
  <c r="O23" i="1"/>
  <c r="Q23" i="1"/>
  <c r="S23" i="1"/>
  <c r="U23" i="1"/>
  <c r="W23" i="1"/>
  <c r="K24" i="1"/>
  <c r="M24" i="1"/>
  <c r="O24" i="1"/>
  <c r="Q24" i="1"/>
  <c r="S24" i="1"/>
  <c r="U24" i="1"/>
  <c r="W24" i="1"/>
  <c r="AF24" i="1"/>
  <c r="AG24" i="1"/>
  <c r="K25" i="1"/>
  <c r="O25" i="1"/>
  <c r="Q25" i="1"/>
  <c r="S25" i="1"/>
  <c r="U25" i="1"/>
  <c r="W25" i="1"/>
  <c r="AG25" i="1"/>
  <c r="K26" i="1"/>
  <c r="O26" i="1"/>
  <c r="Q26" i="1"/>
  <c r="S26" i="1"/>
  <c r="U26" i="1"/>
  <c r="W26" i="1"/>
  <c r="K27" i="1"/>
  <c r="M27" i="1"/>
  <c r="O27" i="1"/>
  <c r="Q27" i="1"/>
  <c r="S27" i="1"/>
  <c r="U27" i="1"/>
  <c r="W27" i="1"/>
  <c r="K28" i="1"/>
  <c r="M28" i="1"/>
  <c r="O28" i="1"/>
  <c r="Q28" i="1"/>
  <c r="S28" i="1"/>
  <c r="U28" i="1"/>
  <c r="W28" i="1"/>
  <c r="K29" i="1"/>
  <c r="M29" i="1"/>
  <c r="O29" i="1"/>
  <c r="Q29" i="1"/>
  <c r="S29" i="1"/>
  <c r="U29" i="1"/>
  <c r="W29" i="1"/>
  <c r="K30" i="1"/>
  <c r="M30" i="1"/>
  <c r="O30" i="1"/>
  <c r="Q30" i="1"/>
  <c r="S30" i="1"/>
  <c r="U30" i="1"/>
  <c r="W30" i="1"/>
  <c r="K31" i="1"/>
  <c r="M31" i="1"/>
  <c r="O31" i="1"/>
  <c r="Q31" i="1"/>
  <c r="S31" i="1"/>
  <c r="U31" i="1"/>
  <c r="W31" i="1"/>
  <c r="K32" i="1"/>
  <c r="O32" i="1"/>
  <c r="Q32" i="1"/>
  <c r="S32" i="1"/>
  <c r="AG32" i="1"/>
  <c r="M21" i="1" l="1"/>
  <c r="DA19" i="2"/>
  <c r="DA10" i="2"/>
  <c r="AG31" i="1"/>
  <c r="AG30" i="1"/>
  <c r="AG29" i="1"/>
  <c r="AG28" i="1"/>
  <c r="AG27" i="1"/>
  <c r="AG26" i="1"/>
  <c r="AG23" i="1"/>
  <c r="AG22" i="1"/>
  <c r="AG21" i="1"/>
  <c r="AG20" i="1"/>
  <c r="AG19" i="1"/>
  <c r="Q15" i="1"/>
  <c r="O13" i="1"/>
  <c r="O12" i="1"/>
  <c r="O11" i="1"/>
  <c r="M9" i="1"/>
  <c r="CP19" i="2"/>
  <c r="DA16" i="2"/>
  <c r="DA13" i="2"/>
  <c r="CP10" i="2"/>
  <c r="M13" i="1"/>
  <c r="M12" i="1"/>
  <c r="M11" i="1"/>
  <c r="M10" i="1"/>
  <c r="K9" i="1"/>
  <c r="CP16" i="2"/>
  <c r="CP13" i="2"/>
  <c r="M17" i="1"/>
  <c r="M15" i="1"/>
  <c r="M14" i="1"/>
  <c r="DA18" i="2"/>
  <c r="DA15" i="2"/>
  <c r="DA9" i="2"/>
  <c r="AP9" i="4"/>
  <c r="M22" i="1"/>
  <c r="AG18" i="1"/>
  <c r="K17" i="1"/>
  <c r="AG13" i="1"/>
  <c r="AG12" i="1"/>
  <c r="AG11" i="1"/>
  <c r="AG10" i="1"/>
  <c r="CP18" i="2"/>
  <c r="CP15" i="2"/>
  <c r="DA12" i="2"/>
  <c r="CP9" i="2"/>
  <c r="AG17" i="1"/>
  <c r="AG16" i="1"/>
  <c r="AG15" i="1"/>
  <c r="M20" i="1"/>
  <c r="DA20" i="2"/>
  <c r="DA17" i="2"/>
  <c r="DA14" i="2"/>
</calcChain>
</file>

<file path=xl/sharedStrings.xml><?xml version="1.0" encoding="utf-8"?>
<sst xmlns="http://schemas.openxmlformats.org/spreadsheetml/2006/main" count="244" uniqueCount="115">
  <si>
    <t>　資料：市行政経営課</t>
    <phoneticPr fontId="2"/>
  </si>
  <si>
    <t>市債</t>
    <rPh sb="0" eb="2">
      <t>シサイ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</si>
  <si>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</si>
  <si>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</si>
  <si>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繰入金</t>
    <rPh sb="0" eb="1">
      <t>ク</t>
    </rPh>
    <rPh sb="1" eb="2">
      <t>イ</t>
    </rPh>
    <rPh sb="2" eb="3">
      <t>キン</t>
    </rPh>
    <phoneticPr fontId="2"/>
  </si>
  <si>
    <t>寄附金</t>
    <rPh sb="0" eb="3">
      <t>キフキン</t>
    </rPh>
    <phoneticPr fontId="2"/>
  </si>
  <si>
    <t>財産収入</t>
    <rPh sb="0" eb="2">
      <t>ザイサン</t>
    </rPh>
    <rPh sb="2" eb="4">
      <t>シュウニュウ</t>
    </rPh>
    <phoneticPr fontId="2"/>
  </si>
  <si>
    <t>県支出金</t>
    <rPh sb="0" eb="1">
      <t>ケン</t>
    </rPh>
    <rPh sb="1" eb="4">
      <t>シシュツキン</t>
    </rPh>
    <phoneticPr fontId="2"/>
  </si>
  <si>
    <t>国庫支出金</t>
    <rPh sb="0" eb="2">
      <t>コッコ</t>
    </rPh>
    <rPh sb="2" eb="5">
      <t>シシュツキン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</si>
  <si>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</si>
  <si>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</si>
  <si>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</si>
  <si>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</si>
  <si>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</si>
  <si>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</si>
  <si>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-</t>
  </si>
  <si>
    <t>-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</si>
  <si>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</si>
  <si>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</si>
  <si>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</si>
  <si>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</si>
  <si>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</si>
  <si>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</si>
  <si>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</si>
  <si>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</si>
  <si>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</si>
  <si>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市税</t>
    <rPh sb="0" eb="2">
      <t>シゼイ</t>
    </rPh>
    <phoneticPr fontId="2"/>
  </si>
  <si>
    <t>内訳</t>
    <rPh sb="0" eb="2">
      <t>ウチワケ</t>
    </rPh>
    <phoneticPr fontId="2"/>
  </si>
  <si>
    <t>歳入合計</t>
    <rPh sb="0" eb="2">
      <t>サイニュウ</t>
    </rPh>
    <rPh sb="2" eb="4">
      <t>ゴウケイ</t>
    </rPh>
    <phoneticPr fontId="2"/>
  </si>
  <si>
    <t>構成比</t>
    <rPh sb="0" eb="2">
      <t>コウセイ</t>
    </rPh>
    <rPh sb="2" eb="3">
      <t>ヒ</t>
    </rPh>
    <phoneticPr fontId="2"/>
  </si>
  <si>
    <t>決算額</t>
    <rPh sb="0" eb="2">
      <t>ケッサン</t>
    </rPh>
    <rPh sb="2" eb="3">
      <t>ガク</t>
    </rPh>
    <phoneticPr fontId="2"/>
  </si>
  <si>
    <t>構成比</t>
  </si>
  <si>
    <t>決算額</t>
  </si>
  <si>
    <t>決　算　額</t>
  </si>
  <si>
    <t>決　算　額</t>
    <rPh sb="0" eb="1">
      <t>ケツ</t>
    </rPh>
    <rPh sb="2" eb="3">
      <t>サン</t>
    </rPh>
    <rPh sb="4" eb="5">
      <t>ガク</t>
    </rPh>
    <phoneticPr fontId="2"/>
  </si>
  <si>
    <t>令和4年度</t>
  </si>
  <si>
    <t>令和3年度</t>
    <phoneticPr fontId="2"/>
  </si>
  <si>
    <t>令和2年度</t>
  </si>
  <si>
    <t>令和元年度</t>
  </si>
  <si>
    <t>平成30年度</t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</si>
  <si>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</si>
  <si>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</si>
  <si>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</si>
  <si>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</si>
  <si>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</si>
  <si>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</si>
  <si>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</si>
  <si>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科　　目</t>
    <rPh sb="0" eb="1">
      <t>カ</t>
    </rPh>
    <rPh sb="3" eb="4">
      <t>メ</t>
    </rPh>
    <phoneticPr fontId="2"/>
  </si>
  <si>
    <t>美祢市HP内「決算の状況」決算カードより</t>
    <rPh sb="0" eb="3">
      <t>ミネシ</t>
    </rPh>
    <rPh sb="5" eb="6">
      <t>ナイ</t>
    </rPh>
    <rPh sb="7" eb="9">
      <t>ケッサン</t>
    </rPh>
    <rPh sb="10" eb="12">
      <t>ジョウキョウ</t>
    </rPh>
    <rPh sb="13" eb="15">
      <t>ケッサン</t>
    </rPh>
    <phoneticPr fontId="2"/>
  </si>
  <si>
    <t>（単位：千円、％）</t>
    <rPh sb="1" eb="3">
      <t>タンイ</t>
    </rPh>
    <rPh sb="4" eb="6">
      <t>センエン</t>
    </rPh>
    <phoneticPr fontId="2"/>
  </si>
  <si>
    <t>https://www2.city.mine.lg.jp/gyosei/gyozaisei/2796.html</t>
  </si>
  <si>
    <t xml:space="preserve"> ５６．一般会計決算額（歳入）</t>
    <rPh sb="4" eb="6">
      <t>イッパン</t>
    </rPh>
    <rPh sb="6" eb="8">
      <t>カイケイ</t>
    </rPh>
    <rPh sb="8" eb="10">
      <t>ケッサン</t>
    </rPh>
    <rPh sb="10" eb="11">
      <t>ガク</t>
    </rPh>
    <rPh sb="12" eb="14">
      <t>サイニュウ</t>
    </rPh>
    <phoneticPr fontId="2"/>
  </si>
  <si>
    <t>財政</t>
    <rPh sb="0" eb="1">
      <t>ザイ</t>
    </rPh>
    <rPh sb="1" eb="2">
      <t>セイ</t>
    </rPh>
    <phoneticPr fontId="2"/>
  </si>
  <si>
    <t>諸支出金</t>
    <rPh sb="0" eb="1">
      <t>ショ</t>
    </rPh>
    <rPh sb="1" eb="4">
      <t>シシュツキン</t>
    </rPh>
    <phoneticPr fontId="2"/>
  </si>
  <si>
    <t>公債費</t>
    <rPh sb="0" eb="3">
      <t>コウサイヒ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</si>
  <si>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</si>
  <si>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教育費</t>
    <rPh sb="0" eb="3">
      <t>キョウイクヒ</t>
    </rPh>
    <phoneticPr fontId="2"/>
  </si>
  <si>
    <t>消防費</t>
    <rPh sb="0" eb="2">
      <t>ショウボウ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</si>
  <si>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</si>
  <si>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商工費</t>
    <rPh sb="0" eb="1">
      <t>ショウ</t>
    </rPh>
    <rPh sb="1" eb="2">
      <t>コウ</t>
    </rPh>
    <rPh sb="2" eb="3">
      <t>ヒ</t>
    </rPh>
    <phoneticPr fontId="2"/>
  </si>
  <si>
    <t>農林費</t>
    <rPh sb="0" eb="2">
      <t>ノウリン</t>
    </rPh>
    <rPh sb="2" eb="3">
      <t>ヒ</t>
    </rPh>
    <phoneticPr fontId="2"/>
  </si>
  <si>
    <t>労働費</t>
    <rPh sb="0" eb="3">
      <t>ロウドウヒ</t>
    </rPh>
    <phoneticPr fontId="2"/>
  </si>
  <si>
    <t>衛生費</t>
    <rPh sb="0" eb="3">
      <t>エイセイヒ</t>
    </rPh>
    <phoneticPr fontId="2"/>
  </si>
  <si>
    <t>民生費</t>
    <rPh sb="0" eb="2">
      <t>ミンセイ</t>
    </rPh>
    <rPh sb="2" eb="3">
      <t>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</si>
  <si>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</si>
  <si>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</si>
  <si>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歳出合計</t>
    <rPh sb="0" eb="2">
      <t>サイシュツ</t>
    </rPh>
    <rPh sb="2" eb="4">
      <t>ゴウケイ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</si>
  <si>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</si>
  <si>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</si>
  <si>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</si>
  <si>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</si>
  <si>
    <t xml:space="preserve"> ５７．一般会計決算額（歳出）</t>
    <rPh sb="4" eb="6">
      <t>イッパン</t>
    </rPh>
    <rPh sb="6" eb="8">
      <t>カイケイ</t>
    </rPh>
    <rPh sb="8" eb="10">
      <t>ケッサン</t>
    </rPh>
    <rPh sb="10" eb="11">
      <t>ガク</t>
    </rPh>
    <rPh sb="12" eb="14">
      <t>サイシュツ</t>
    </rPh>
    <phoneticPr fontId="2"/>
  </si>
  <si>
    <t>　　　　 　　（資本的）</t>
    <rPh sb="8" eb="11">
      <t>シホンテキ</t>
    </rPh>
    <phoneticPr fontId="2"/>
  </si>
  <si>
    <t>病院等事業（収益的）</t>
    <rPh sb="0" eb="2">
      <t>ビョウイン</t>
    </rPh>
    <rPh sb="2" eb="3">
      <t>トウ</t>
    </rPh>
    <rPh sb="3" eb="5">
      <t>ジギョウ</t>
    </rPh>
    <rPh sb="6" eb="9">
      <t>シュウエキテキ</t>
    </rPh>
    <phoneticPr fontId="2"/>
  </si>
  <si>
    <t>上下水道事業（収益的）</t>
    <rPh sb="0" eb="2">
      <t>ジョウゲ</t>
    </rPh>
    <rPh sb="2" eb="4">
      <t>スイドウ</t>
    </rPh>
    <rPh sb="4" eb="6">
      <t>ジギョウ</t>
    </rPh>
    <rPh sb="7" eb="10">
      <t>シュウエキテキ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</si>
  <si>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</si>
  <si>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</si>
  <si>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</si>
  <si>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2"/>
  </si>
  <si>
    <t>環境衛生事業</t>
    <rPh sb="0" eb="2">
      <t>カンキョウ</t>
    </rPh>
    <rPh sb="2" eb="4">
      <t>エイセイ</t>
    </rPh>
    <rPh sb="4" eb="6">
      <t>ジギョウ</t>
    </rPh>
    <phoneticPr fontId="2"/>
  </si>
  <si>
    <t>観光事業</t>
    <rPh sb="0" eb="2">
      <t>カンコウ</t>
    </rPh>
    <rPh sb="2" eb="4">
      <t>ジギョウ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</si>
  <si>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</si>
  <si>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</si>
  <si>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</si>
  <si>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</si>
  <si>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平成29年度</t>
  </si>
  <si>
    <t>平成28年度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</si>
  <si>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</si>
  <si>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</si>
  <si>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</si>
  <si>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</si>
  <si>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</si>
  <si>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会　　　　計</t>
    <rPh sb="0" eb="1">
      <t>カイ</t>
    </rPh>
    <rPh sb="5" eb="6">
      <t>ケイ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</si>
  <si>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</si>
  <si>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 ５９．特別会計・公営企業会計決算額（歳出）</t>
    <rPh sb="4" eb="6">
      <t>トクベツ</t>
    </rPh>
    <rPh sb="6" eb="8">
      <t>カイケイ</t>
    </rPh>
    <rPh sb="9" eb="11">
      <t>コウエイ</t>
    </rPh>
    <rPh sb="11" eb="13">
      <t>キギョウ</t>
    </rPh>
    <rPh sb="13" eb="15">
      <t>カイケイ</t>
    </rPh>
    <rPh sb="15" eb="17">
      <t>ケッサン</t>
    </rPh>
    <rPh sb="17" eb="18">
      <t>ガク</t>
    </rPh>
    <rPh sb="19" eb="21">
      <t>サイシュツ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</si>
  <si>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</si>
  <si>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</si>
  <si>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</si>
  <si>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 xml:space="preserve"> ５８．特別会計・公営企業会計決算額（歳入）</t>
    <rPh sb="4" eb="6">
      <t>トクベツ</t>
    </rPh>
    <rPh sb="6" eb="8">
      <t>カイケイ</t>
    </rPh>
    <rPh sb="9" eb="11">
      <t>コウエイ</t>
    </rPh>
    <rPh sb="11" eb="13">
      <t>キギョウ</t>
    </rPh>
    <rPh sb="13" eb="15">
      <t>カイケイ</t>
    </rPh>
    <rPh sb="15" eb="17">
      <t>ケッサン</t>
    </rPh>
    <rPh sb="17" eb="18">
      <t>ガク</t>
    </rPh>
    <rPh sb="19" eb="21">
      <t>サイニュウ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</si>
  <si>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</si>
  <si>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3">
      <t>ニュウトウゼイ</t>
    </rPh>
    <phoneticPr fontId="2"/>
  </si>
  <si>
    <t>鉱産税</t>
    <rPh sb="0" eb="2">
      <t>コウサン</t>
    </rPh>
    <rPh sb="2" eb="3">
      <t>ゼイ</t>
    </rPh>
    <phoneticPr fontId="2"/>
  </si>
  <si>
    <t>市たばこ税</t>
    <rPh sb="0" eb="1">
      <t>シ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</si>
  <si>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</si>
  <si>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固定資産税</t>
    <rPh sb="0" eb="2">
      <t>コテイ</t>
    </rPh>
    <rPh sb="2" eb="5">
      <t>シサンゼイ</t>
    </rPh>
    <phoneticPr fontId="2"/>
  </si>
  <si>
    <t>市民税</t>
    <rPh sb="0" eb="3">
      <t>シミンゼイ</t>
    </rPh>
    <phoneticPr fontId="2"/>
  </si>
  <si>
    <t>総額</t>
    <rPh sb="0" eb="2">
      <t>ソウガク</t>
    </rPh>
    <phoneticPr fontId="2"/>
  </si>
  <si>
    <t>計</t>
    <rPh sb="0" eb="1">
      <t>ケイ</t>
    </rPh>
    <phoneticPr fontId="2"/>
  </si>
  <si>
    <t>滞 納
繰越分</t>
    <rPh sb="0" eb="1">
      <t>トドコオ</t>
    </rPh>
    <rPh sb="2" eb="3">
      <t>オサム</t>
    </rPh>
    <rPh sb="4" eb="6">
      <t>クリコシ</t>
    </rPh>
    <rPh sb="6" eb="7">
      <t>ブン</t>
    </rPh>
    <phoneticPr fontId="2"/>
  </si>
  <si>
    <t>現　年
課税分</t>
    <rPh sb="0" eb="1">
      <t>ゲン</t>
    </rPh>
    <rPh sb="2" eb="3">
      <t>ネン</t>
    </rPh>
    <rPh sb="4" eb="6">
      <t>カゼイ</t>
    </rPh>
    <rPh sb="6" eb="7">
      <t>ブン</t>
    </rPh>
    <phoneticPr fontId="2"/>
  </si>
  <si>
    <t>計</t>
  </si>
  <si>
    <t>滞 納
繰越分</t>
  </si>
  <si>
    <t>現　年
課税分</t>
  </si>
  <si>
    <t>費　目</t>
    <rPh sb="0" eb="1">
      <t>ヒ</t>
    </rPh>
    <rPh sb="2" eb="3">
      <t>メ</t>
    </rPh>
    <phoneticPr fontId="2"/>
  </si>
  <si>
    <t xml:space="preserve"> ６０．市税収入状況</t>
    <rPh sb="4" eb="5">
      <t>シ</t>
    </rPh>
    <rPh sb="5" eb="6">
      <t>ゼイ</t>
    </rPh>
    <rPh sb="6" eb="7">
      <t>オサム</t>
    </rPh>
    <rPh sb="7" eb="8">
      <t>イ</t>
    </rPh>
    <rPh sb="8" eb="9">
      <t>ジョウ</t>
    </rPh>
    <rPh sb="9" eb="10">
      <t>イワン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</si>
</sst>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"/>
    <numFmt numFmtId="179" formatCode="#,##0;;"/>
    <numFmt numFmtId="180" formatCode="#,##0_);[Red]\(#,##0\)"/>
    <numFmt numFmtId="181" formatCode="#,###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vertical="center" shrinkToFit="1"/>
    </xf>
    <xf numFmtId="177" fontId="1" fillId="0" borderId="1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vertical="center"/>
    </xf>
    <xf numFmtId="176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distributed" vertical="center" shrinkToFit="1"/>
    </xf>
    <xf numFmtId="0" fontId="1" fillId="0" borderId="0" xfId="0" applyFont="1" applyAlignment="1">
      <alignment horizontal="distributed" vertical="center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horizontal="righ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 shrinkToFit="1"/>
    </xf>
    <xf numFmtId="177" fontId="1" fillId="0" borderId="1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distributed" vertical="center" shrinkToFit="1"/>
    </xf>
    <xf numFmtId="178" fontId="1" fillId="0" borderId="0" xfId="0" applyNumberFormat="1" applyFont="1" applyAlignment="1">
      <alignment vertical="center" shrinkToFit="1"/>
    </xf>
    <xf numFmtId="179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77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180" fontId="8" fillId="0" borderId="0" xfId="0" applyNumberFormat="1" applyFont="1" applyAlignment="1">
      <alignment horizontal="right" vertical="center" shrinkToFit="1"/>
    </xf>
    <xf numFmtId="180" fontId="6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180" fontId="6" fillId="0" borderId="1" xfId="0" applyNumberFormat="1" applyFont="1" applyBorder="1" applyAlignment="1">
      <alignment horizontal="right" vertical="center" shrinkToFit="1"/>
    </xf>
    <xf numFmtId="180" fontId="8" fillId="0" borderId="1" xfId="0" applyNumberFormat="1" applyFont="1" applyBorder="1" applyAlignment="1">
      <alignment horizontal="right" vertical="center" shrinkToFit="1"/>
    </xf>
    <xf numFmtId="180" fontId="6" fillId="0" borderId="1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81" fontId="6" fillId="0" borderId="0" xfId="0" applyNumberFormat="1" applyFont="1" applyAlignment="1">
      <alignment horizontal="right" vertical="center" shrinkToFit="1"/>
    </xf>
    <xf numFmtId="3" fontId="6" fillId="0" borderId="0" xfId="0" applyNumberFormat="1" applyFont="1" applyAlignment="1">
      <alignment horizontal="right" vertical="center" shrinkToFit="1"/>
    </xf>
    <xf numFmtId="180" fontId="6" fillId="0" borderId="0" xfId="0" applyNumberFormat="1" applyFont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714F-AA46-470E-9693-57ED71096EB1}">
  <sheetPr>
    <tabColor rgb="FFFFC000"/>
  </sheetPr>
  <dimension ref="A1:AK35"/>
  <sheetViews>
    <sheetView tabSelected="1" view="pageBreakPreview" zoomScale="85" zoomScaleNormal="100" zoomScaleSheetLayoutView="85" workbookViewId="0">
      <selection activeCell="AO9" sqref="AO9"/>
    </sheetView>
  </sheetViews>
  <sheetFormatPr defaultColWidth="2" defaultRowHeight="13.2" outlineLevelRow="1" outlineLevelCol="1" x14ac:dyDescent="0.2"/>
  <cols>
    <col min="1" max="1" width="2" style="1"/>
    <col min="2" max="8" width="1.77734375" style="1" customWidth="1"/>
    <col min="9" max="9" width="8.109375" style="1" customWidth="1"/>
    <col min="10" max="10" width="10.6640625" style="1" hidden="1" customWidth="1" outlineLevel="1"/>
    <col min="11" max="11" width="6.6640625" style="2" hidden="1" customWidth="1" outlineLevel="1"/>
    <col min="12" max="12" width="10.6640625" style="1" hidden="1" customWidth="1" outlineLevel="1"/>
    <col min="13" max="13" width="6.6640625" style="2" hidden="1" customWidth="1" outlineLevel="1"/>
    <col min="14" max="14" width="10.6640625" style="1" hidden="1" customWidth="1" outlineLevel="1"/>
    <col min="15" max="15" width="6.33203125" style="2" hidden="1" customWidth="1" outlineLevel="1"/>
    <col min="16" max="16" width="10.6640625" style="1" hidden="1" customWidth="1" outlineLevel="1"/>
    <col min="17" max="17" width="6.33203125" style="2" hidden="1" customWidth="1" outlineLevel="1"/>
    <col min="18" max="18" width="10.6640625" style="1" hidden="1" customWidth="1" outlineLevel="1" collapsed="1"/>
    <col min="19" max="19" width="6.33203125" style="2" hidden="1" customWidth="1" outlineLevel="1"/>
    <col min="20" max="20" width="10.6640625" style="1" hidden="1" customWidth="1" outlineLevel="1"/>
    <col min="21" max="21" width="6.33203125" style="2" hidden="1" customWidth="1" outlineLevel="1"/>
    <col min="22" max="22" width="10.6640625" style="1" hidden="1" customWidth="1" outlineLevel="1"/>
    <col min="23" max="23" width="6.33203125" style="2" hidden="1" customWidth="1" outlineLevel="1"/>
    <col min="24" max="24" width="10.6640625" style="1" hidden="1" customWidth="1" outlineLevel="1"/>
    <col min="25" max="25" width="6.33203125" style="2" hidden="1" customWidth="1" outlineLevel="1"/>
    <col min="26" max="26" width="10.6640625" style="1" customWidth="1" collapsed="1"/>
    <col min="27" max="27" width="6.33203125" style="2" customWidth="1"/>
    <col min="28" max="28" width="10.6640625" style="1" customWidth="1"/>
    <col min="29" max="29" width="6.33203125" style="2" customWidth="1"/>
    <col min="30" max="30" width="10.6640625" style="1" customWidth="1"/>
    <col min="31" max="31" width="6.33203125" style="2" customWidth="1"/>
    <col min="32" max="32" width="10.6640625" style="1" customWidth="1"/>
    <col min="33" max="33" width="6.33203125" style="2" customWidth="1"/>
    <col min="34" max="16384" width="2" style="1"/>
  </cols>
  <sheetData>
    <row r="1" spans="1:37" ht="24.75" customHeight="1" x14ac:dyDescent="0.2">
      <c r="A1" s="38" t="s">
        <v>52</v>
      </c>
      <c r="B1" s="38"/>
      <c r="C1" s="38"/>
      <c r="D1" s="38"/>
      <c r="E1" s="38"/>
      <c r="F1" s="38"/>
      <c r="G1" s="38"/>
      <c r="H1" s="38"/>
    </row>
    <row r="2" spans="1:37" ht="24.75" customHeight="1" x14ac:dyDescent="0.2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E2" s="1"/>
      <c r="AG2" s="1"/>
      <c r="AK2" s="1" t="s">
        <v>50</v>
      </c>
    </row>
    <row r="3" spans="1:37" ht="13.8" thickBot="1" x14ac:dyDescent="0.25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U3" s="1"/>
      <c r="W3" s="1"/>
      <c r="Y3" s="1"/>
      <c r="AA3" s="1"/>
      <c r="AC3" s="1"/>
      <c r="AE3" s="1"/>
      <c r="AG3" s="1"/>
      <c r="AK3" s="1" t="s">
        <v>48</v>
      </c>
    </row>
    <row r="4" spans="1:37" ht="24" customHeight="1" x14ac:dyDescent="0.2">
      <c r="A4" s="34" t="s">
        <v>47</v>
      </c>
      <c r="B4" s="35"/>
      <c r="C4" s="35"/>
      <c r="D4" s="35"/>
      <c r="E4" s="35"/>
      <c r="F4" s="35"/>
      <c r="G4" s="35"/>
      <c r="H4" s="35"/>
      <c r="I4" s="35"/>
      <c r="J4" s="35" t="s">
        <v>46</v>
      </c>
      <c r="K4" s="35"/>
      <c r="L4" s="35" t="s">
        <v>45</v>
      </c>
      <c r="M4" s="35"/>
      <c r="N4" s="35" t="s">
        <v>44</v>
      </c>
      <c r="O4" s="35"/>
      <c r="P4" s="35" t="s">
        <v>43</v>
      </c>
      <c r="Q4" s="35"/>
      <c r="R4" s="35" t="s">
        <v>42</v>
      </c>
      <c r="S4" s="33"/>
      <c r="T4" s="35" t="s">
        <v>41</v>
      </c>
      <c r="U4" s="33"/>
      <c r="V4" s="35" t="s">
        <v>40</v>
      </c>
      <c r="W4" s="33"/>
      <c r="X4" s="33" t="s">
        <v>39</v>
      </c>
      <c r="Y4" s="34"/>
      <c r="Z4" s="33" t="s">
        <v>38</v>
      </c>
      <c r="AA4" s="34"/>
      <c r="AB4" s="33" t="s">
        <v>37</v>
      </c>
      <c r="AC4" s="34"/>
      <c r="AD4" s="33" t="s">
        <v>36</v>
      </c>
      <c r="AE4" s="32"/>
      <c r="AF4" s="33" t="s">
        <v>35</v>
      </c>
      <c r="AG4" s="32"/>
    </row>
    <row r="5" spans="1:37" ht="24" customHeight="1" x14ac:dyDescent="0.2">
      <c r="A5" s="31"/>
      <c r="B5" s="30"/>
      <c r="C5" s="30"/>
      <c r="D5" s="30"/>
      <c r="E5" s="30"/>
      <c r="F5" s="30"/>
      <c r="G5" s="30"/>
      <c r="H5" s="30"/>
      <c r="I5" s="30"/>
      <c r="J5" s="29" t="s">
        <v>34</v>
      </c>
      <c r="K5" s="29" t="s">
        <v>29</v>
      </c>
      <c r="L5" s="29" t="s">
        <v>34</v>
      </c>
      <c r="M5" s="29" t="s">
        <v>29</v>
      </c>
      <c r="N5" s="29" t="s">
        <v>34</v>
      </c>
      <c r="O5" s="29" t="s">
        <v>29</v>
      </c>
      <c r="P5" s="29" t="s">
        <v>34</v>
      </c>
      <c r="Q5" s="29" t="s">
        <v>29</v>
      </c>
      <c r="R5" s="29" t="s">
        <v>34</v>
      </c>
      <c r="S5" s="28" t="s">
        <v>29</v>
      </c>
      <c r="T5" s="29" t="s">
        <v>34</v>
      </c>
      <c r="U5" s="28" t="s">
        <v>29</v>
      </c>
      <c r="V5" s="29" t="s">
        <v>34</v>
      </c>
      <c r="W5" s="28" t="s">
        <v>29</v>
      </c>
      <c r="X5" s="29" t="s">
        <v>33</v>
      </c>
      <c r="Y5" s="28" t="s">
        <v>31</v>
      </c>
      <c r="Z5" s="29" t="s">
        <v>32</v>
      </c>
      <c r="AA5" s="28" t="s">
        <v>31</v>
      </c>
      <c r="AB5" s="29" t="s">
        <v>32</v>
      </c>
      <c r="AC5" s="28" t="s">
        <v>31</v>
      </c>
      <c r="AD5" s="29" t="s">
        <v>30</v>
      </c>
      <c r="AE5" s="28" t="s">
        <v>29</v>
      </c>
      <c r="AF5" s="29" t="s">
        <v>30</v>
      </c>
      <c r="AG5" s="28" t="s">
        <v>29</v>
      </c>
    </row>
    <row r="6" spans="1:37" ht="15" customHeight="1" x14ac:dyDescent="0.2">
      <c r="A6" s="27"/>
      <c r="B6" s="27"/>
      <c r="C6" s="27"/>
      <c r="D6" s="27"/>
      <c r="E6" s="27"/>
      <c r="F6" s="27"/>
      <c r="G6" s="27"/>
      <c r="H6" s="27"/>
      <c r="I6" s="2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7" ht="24.9" customHeight="1" x14ac:dyDescent="0.2">
      <c r="A7" s="14" t="s">
        <v>28</v>
      </c>
      <c r="B7" s="14"/>
      <c r="C7" s="14"/>
      <c r="D7" s="14"/>
      <c r="E7" s="14"/>
      <c r="F7" s="14"/>
      <c r="G7" s="14"/>
      <c r="H7" s="14"/>
      <c r="I7" s="13"/>
      <c r="J7" s="12">
        <f>SUM(J9:J33)</f>
        <v>19289773</v>
      </c>
      <c r="K7" s="11">
        <v>100</v>
      </c>
      <c r="L7" s="12">
        <f>SUM(L9:L33)</f>
        <v>20097897.564999998</v>
      </c>
      <c r="M7" s="11">
        <v>100</v>
      </c>
      <c r="N7" s="12">
        <f>SUM(N9:N33)</f>
        <v>17387081</v>
      </c>
      <c r="O7" s="11">
        <v>100</v>
      </c>
      <c r="P7" s="12">
        <f>SUM(P9:P33)</f>
        <v>16792871</v>
      </c>
      <c r="Q7" s="11">
        <v>100</v>
      </c>
      <c r="R7" s="12">
        <v>17168116</v>
      </c>
      <c r="S7" s="11">
        <v>100</v>
      </c>
      <c r="T7" s="12">
        <v>16527011</v>
      </c>
      <c r="U7" s="11">
        <v>100</v>
      </c>
      <c r="V7" s="12">
        <v>17696091</v>
      </c>
      <c r="W7" s="11">
        <v>100</v>
      </c>
      <c r="X7" s="12">
        <v>16819388</v>
      </c>
      <c r="Y7" s="11">
        <v>100</v>
      </c>
      <c r="Z7" s="12">
        <v>15878569</v>
      </c>
      <c r="AA7" s="11">
        <v>100</v>
      </c>
      <c r="AB7" s="12">
        <f>SUM(AB9:AB32)</f>
        <v>19912518</v>
      </c>
      <c r="AC7" s="11">
        <v>100</v>
      </c>
      <c r="AD7" s="12">
        <v>17571539</v>
      </c>
      <c r="AE7" s="11">
        <v>100</v>
      </c>
      <c r="AF7" s="12">
        <f>SUM(AF9:AF32)</f>
        <v>19107476</v>
      </c>
      <c r="AG7" s="11">
        <v>100</v>
      </c>
    </row>
    <row r="8" spans="1:37" ht="24.9" customHeight="1" x14ac:dyDescent="0.2">
      <c r="A8" s="4"/>
      <c r="B8" s="25" t="s">
        <v>27</v>
      </c>
      <c r="C8" s="25"/>
      <c r="D8" s="25"/>
      <c r="E8" s="25"/>
      <c r="F8" s="25"/>
      <c r="G8" s="25"/>
      <c r="H8" s="25"/>
      <c r="I8" s="24"/>
      <c r="J8" s="12"/>
      <c r="K8" s="11"/>
      <c r="L8" s="12"/>
      <c r="M8" s="11"/>
      <c r="N8" s="12"/>
      <c r="O8" s="11"/>
      <c r="P8" s="12"/>
      <c r="Q8" s="11"/>
      <c r="R8" s="12"/>
      <c r="S8" s="11"/>
      <c r="T8" s="12"/>
      <c r="U8" s="11"/>
      <c r="V8" s="12"/>
      <c r="W8" s="11"/>
      <c r="X8" s="12"/>
      <c r="Y8" s="11"/>
      <c r="Z8" s="12"/>
      <c r="AA8" s="11"/>
      <c r="AB8" s="12"/>
      <c r="AC8" s="11"/>
      <c r="AD8" s="12"/>
      <c r="AE8" s="11"/>
      <c r="AF8" s="12"/>
      <c r="AG8" s="11"/>
    </row>
    <row r="9" spans="1:37" ht="24.9" customHeight="1" x14ac:dyDescent="0.2">
      <c r="A9" s="4"/>
      <c r="B9" s="14" t="s">
        <v>26</v>
      </c>
      <c r="C9" s="14"/>
      <c r="D9" s="14"/>
      <c r="E9" s="14"/>
      <c r="F9" s="14"/>
      <c r="G9" s="14"/>
      <c r="H9" s="14"/>
      <c r="I9" s="13"/>
      <c r="J9" s="12">
        <v>3406002</v>
      </c>
      <c r="K9" s="11">
        <f>J9/J7*100</f>
        <v>17.657035155364451</v>
      </c>
      <c r="L9" s="12">
        <v>3319699.5809999998</v>
      </c>
      <c r="M9" s="11">
        <f>L9/L7*100</f>
        <v>16.517646038664143</v>
      </c>
      <c r="N9" s="12">
        <v>3354192</v>
      </c>
      <c r="O9" s="11">
        <f>N9/$N$7*100</f>
        <v>19.291288744787003</v>
      </c>
      <c r="P9" s="12">
        <v>3448604</v>
      </c>
      <c r="Q9" s="11">
        <f>P9/$P$7*100</f>
        <v>20.536119166281928</v>
      </c>
      <c r="R9" s="12">
        <v>3472980</v>
      </c>
      <c r="S9" s="11">
        <f>R9/$R$7*100</f>
        <v>20.229243558233183</v>
      </c>
      <c r="T9" s="12">
        <v>3262414</v>
      </c>
      <c r="U9" s="11">
        <f>T9/$T$7*100</f>
        <v>19.739891260434206</v>
      </c>
      <c r="V9" s="12">
        <v>3284144</v>
      </c>
      <c r="W9" s="11">
        <f>V9/$T$7*100</f>
        <v>19.871372990554676</v>
      </c>
      <c r="X9" s="12">
        <v>3296126</v>
      </c>
      <c r="Y9" s="11">
        <v>19.59718153835324</v>
      </c>
      <c r="Z9" s="12">
        <v>3442641</v>
      </c>
      <c r="AA9" s="11">
        <v>21.681053248564151</v>
      </c>
      <c r="AB9" s="12">
        <v>3438715</v>
      </c>
      <c r="AC9" s="11">
        <v>17.269111822020701</v>
      </c>
      <c r="AD9" s="12">
        <v>3434359</v>
      </c>
      <c r="AE9" s="11">
        <v>19.545009688678949</v>
      </c>
      <c r="AF9" s="12">
        <v>3734025</v>
      </c>
      <c r="AG9" s="11">
        <f>AF9/$AF$7*100</f>
        <v>19.542220019012454</v>
      </c>
    </row>
    <row r="10" spans="1:37" ht="24.9" customHeight="1" x14ac:dyDescent="0.2">
      <c r="A10" s="4"/>
      <c r="B10" s="14" t="s">
        <v>25</v>
      </c>
      <c r="C10" s="14"/>
      <c r="D10" s="14"/>
      <c r="E10" s="14"/>
      <c r="F10" s="14"/>
      <c r="G10" s="14"/>
      <c r="H10" s="14"/>
      <c r="I10" s="13"/>
      <c r="J10" s="12">
        <v>174513</v>
      </c>
      <c r="K10" s="11">
        <v>0.9</v>
      </c>
      <c r="L10" s="12">
        <v>163129.22500000001</v>
      </c>
      <c r="M10" s="11">
        <f>L10/L7*100</f>
        <v>0.81167308407465266</v>
      </c>
      <c r="N10" s="12">
        <v>155811</v>
      </c>
      <c r="O10" s="11">
        <f>N10/$N$7*100</f>
        <v>0.89613086866047276</v>
      </c>
      <c r="P10" s="12">
        <v>148760</v>
      </c>
      <c r="Q10" s="11">
        <f>P10/$P$7*100</f>
        <v>0.8858520975954618</v>
      </c>
      <c r="R10" s="12">
        <v>155706</v>
      </c>
      <c r="S10" s="11">
        <f>R10/$R$7*100</f>
        <v>0.90694867159564863</v>
      </c>
      <c r="T10" s="12">
        <v>155131</v>
      </c>
      <c r="U10" s="11">
        <f>T10/$T$7*100</f>
        <v>0.93865127820148486</v>
      </c>
      <c r="V10" s="12">
        <v>154506</v>
      </c>
      <c r="W10" s="11">
        <f>V10/$T$7*100</f>
        <v>0.93486959015154047</v>
      </c>
      <c r="X10" s="12">
        <v>155724</v>
      </c>
      <c r="Y10" s="11">
        <v>0.92586008480213433</v>
      </c>
      <c r="Z10" s="12">
        <v>179958</v>
      </c>
      <c r="AA10" s="11">
        <v>1.133338904784178</v>
      </c>
      <c r="AB10" s="12">
        <v>207117</v>
      </c>
      <c r="AC10" s="11">
        <v>1.0401346529856244</v>
      </c>
      <c r="AD10" s="12">
        <v>209685</v>
      </c>
      <c r="AE10" s="11">
        <v>1.1933217687989652</v>
      </c>
      <c r="AF10" s="12">
        <v>221964</v>
      </c>
      <c r="AG10" s="11">
        <f>AF10/$AF$7*100</f>
        <v>1.1616604935157318</v>
      </c>
    </row>
    <row r="11" spans="1:37" ht="24.9" customHeight="1" x14ac:dyDescent="0.2">
      <c r="A11" s="4"/>
      <c r="B11" s="14" t="s">
        <v>24</v>
      </c>
      <c r="C11" s="14"/>
      <c r="D11" s="14"/>
      <c r="E11" s="14"/>
      <c r="F11" s="14"/>
      <c r="G11" s="14"/>
      <c r="H11" s="14"/>
      <c r="I11" s="13"/>
      <c r="J11" s="12">
        <v>11535</v>
      </c>
      <c r="K11" s="11">
        <f>J11/J7*100</f>
        <v>5.9798526400492123E-2</v>
      </c>
      <c r="L11" s="12">
        <v>7699</v>
      </c>
      <c r="M11" s="11">
        <f>L11/L7*100</f>
        <v>3.8307489502820542E-2</v>
      </c>
      <c r="N11" s="12">
        <v>7977</v>
      </c>
      <c r="O11" s="11">
        <f>N11/$N$7*100</f>
        <v>4.5878891344671366E-2</v>
      </c>
      <c r="P11" s="12">
        <v>8174</v>
      </c>
      <c r="Q11" s="11">
        <f>P11/$P$7*100</f>
        <v>4.8675417086214742E-2</v>
      </c>
      <c r="R11" s="12">
        <v>6913</v>
      </c>
      <c r="S11" s="11">
        <f>R11/$R$7*100</f>
        <v>4.0266503325117324E-2</v>
      </c>
      <c r="T11" s="12">
        <v>3939</v>
      </c>
      <c r="U11" s="11">
        <f>T11/$T$7*100</f>
        <v>2.3833710765969723E-2</v>
      </c>
      <c r="V11" s="12">
        <v>7066</v>
      </c>
      <c r="W11" s="11">
        <f>V11/$T$7*100</f>
        <v>4.2754252417451649E-2</v>
      </c>
      <c r="X11" s="12">
        <v>6875</v>
      </c>
      <c r="Y11" s="11">
        <v>4.0875446835521009E-2</v>
      </c>
      <c r="Z11" s="12">
        <v>3847</v>
      </c>
      <c r="AA11" s="11">
        <v>2.4227624038413033E-2</v>
      </c>
      <c r="AB11" s="12">
        <v>4395</v>
      </c>
      <c r="AC11" s="11">
        <v>2.2071543136834827E-2</v>
      </c>
      <c r="AD11" s="12">
        <v>3552</v>
      </c>
      <c r="AE11" s="11">
        <v>2.0214507107203301E-2</v>
      </c>
      <c r="AF11" s="12">
        <v>1756</v>
      </c>
      <c r="AG11" s="11">
        <f>AF11/$AF$7*100</f>
        <v>9.1901201393632531E-3</v>
      </c>
    </row>
    <row r="12" spans="1:37" ht="24.9" customHeight="1" x14ac:dyDescent="0.2">
      <c r="A12" s="4"/>
      <c r="B12" s="14" t="s">
        <v>23</v>
      </c>
      <c r="C12" s="14"/>
      <c r="D12" s="14"/>
      <c r="E12" s="14"/>
      <c r="F12" s="14"/>
      <c r="G12" s="14"/>
      <c r="H12" s="14"/>
      <c r="I12" s="13"/>
      <c r="J12" s="12">
        <v>5754</v>
      </c>
      <c r="K12" s="11">
        <f>J12/J7*100</f>
        <v>2.9829277928776043E-2</v>
      </c>
      <c r="L12" s="12">
        <v>5779</v>
      </c>
      <c r="M12" s="11">
        <f>L12/L7*100</f>
        <v>2.8754251440031162E-2</v>
      </c>
      <c r="N12" s="12">
        <v>11696</v>
      </c>
      <c r="O12" s="11">
        <f>N12/$N$7*100</f>
        <v>6.7268335610790569E-2</v>
      </c>
      <c r="P12" s="12">
        <v>21360</v>
      </c>
      <c r="Q12" s="11">
        <f>P12/$P$7*100</f>
        <v>0.12719683251303485</v>
      </c>
      <c r="R12" s="12">
        <v>14978</v>
      </c>
      <c r="S12" s="11">
        <f>R12/$R$7*100</f>
        <v>8.7243119745929021E-2</v>
      </c>
      <c r="T12" s="12">
        <v>8867</v>
      </c>
      <c r="U12" s="11">
        <f>T12/$T$7*100</f>
        <v>5.3651564702171493E-2</v>
      </c>
      <c r="V12" s="12">
        <v>12954</v>
      </c>
      <c r="W12" s="11">
        <f>V12/$T$7*100</f>
        <v>7.8380779198368056E-2</v>
      </c>
      <c r="X12" s="12">
        <v>9740</v>
      </c>
      <c r="Y12" s="11">
        <v>5.7909360316796311E-2</v>
      </c>
      <c r="Z12" s="12">
        <v>11110</v>
      </c>
      <c r="AA12" s="11">
        <v>6.9968521722580918E-2</v>
      </c>
      <c r="AB12" s="12">
        <v>9551</v>
      </c>
      <c r="AC12" s="11">
        <v>4.7964802844120469E-2</v>
      </c>
      <c r="AD12" s="12">
        <v>14090</v>
      </c>
      <c r="AE12" s="11">
        <v>8.0186487933697786E-2</v>
      </c>
      <c r="AF12" s="12">
        <v>12600</v>
      </c>
      <c r="AG12" s="11">
        <f>AF12/$AF$7*100</f>
        <v>6.5942775487458416E-2</v>
      </c>
    </row>
    <row r="13" spans="1:37" ht="24.9" customHeight="1" x14ac:dyDescent="0.2">
      <c r="A13" s="4"/>
      <c r="B13" s="23" t="s">
        <v>22</v>
      </c>
      <c r="C13" s="23"/>
      <c r="D13" s="23"/>
      <c r="E13" s="23"/>
      <c r="F13" s="23"/>
      <c r="G13" s="23"/>
      <c r="H13" s="23"/>
      <c r="I13" s="22"/>
      <c r="J13" s="12">
        <v>1409</v>
      </c>
      <c r="K13" s="11">
        <f>J13/J7*100</f>
        <v>7.3043887037965664E-3</v>
      </c>
      <c r="L13" s="12">
        <v>1178</v>
      </c>
      <c r="M13" s="11">
        <f>L13/L7*100</f>
        <v>5.8613096031072355E-3</v>
      </c>
      <c r="N13" s="12">
        <v>16149</v>
      </c>
      <c r="O13" s="11">
        <f>N13/$N$7*100</f>
        <v>9.2879305042634808E-2</v>
      </c>
      <c r="P13" s="12">
        <v>10940</v>
      </c>
      <c r="Q13" s="11">
        <f>P13/$P$7*100</f>
        <v>6.5146692307706047E-2</v>
      </c>
      <c r="R13" s="12">
        <v>14662</v>
      </c>
      <c r="S13" s="11">
        <f>R13/$R$7*100</f>
        <v>8.5402498445373967E-2</v>
      </c>
      <c r="T13" s="12">
        <v>5304</v>
      </c>
      <c r="U13" s="11">
        <f>T13/$T$7*100</f>
        <v>3.2092917467048336E-2</v>
      </c>
      <c r="V13" s="12">
        <v>13705</v>
      </c>
      <c r="W13" s="11">
        <f>V13/$T$7*100</f>
        <v>8.2924855559181262E-2</v>
      </c>
      <c r="X13" s="12">
        <v>8799</v>
      </c>
      <c r="Y13" s="11">
        <v>5.2314626429927173E-2</v>
      </c>
      <c r="Z13" s="12">
        <v>5675</v>
      </c>
      <c r="AA13" s="11">
        <v>3.5739996469455151E-2</v>
      </c>
      <c r="AB13" s="12">
        <v>10768</v>
      </c>
      <c r="AC13" s="11">
        <v>5.4076536176891343E-2</v>
      </c>
      <c r="AD13" s="12">
        <v>16341</v>
      </c>
      <c r="AE13" s="11">
        <v>9.2996976531196263E-2</v>
      </c>
      <c r="AF13" s="12">
        <v>9263</v>
      </c>
      <c r="AG13" s="11">
        <f>AF13/$AF$7*100</f>
        <v>4.8478407090502169E-2</v>
      </c>
    </row>
    <row r="14" spans="1:37" ht="24.9" customHeight="1" x14ac:dyDescent="0.2">
      <c r="A14" s="4"/>
      <c r="B14" s="16" t="s">
        <v>21</v>
      </c>
      <c r="C14" s="16"/>
      <c r="D14" s="16"/>
      <c r="E14" s="16"/>
      <c r="F14" s="16"/>
      <c r="G14" s="16"/>
      <c r="H14" s="16"/>
      <c r="I14" s="15"/>
      <c r="J14" s="12">
        <v>253470</v>
      </c>
      <c r="K14" s="11">
        <v>1.4</v>
      </c>
      <c r="L14" s="12">
        <v>252641</v>
      </c>
      <c r="M14" s="11">
        <f>L14/L7*100</f>
        <v>1.257051884073527</v>
      </c>
      <c r="N14" s="12">
        <v>250489</v>
      </c>
      <c r="O14" s="11">
        <f>N14/$N$7*100</f>
        <v>1.4406616038655367</v>
      </c>
      <c r="P14" s="12">
        <v>303711</v>
      </c>
      <c r="Q14" s="11">
        <f>P14/$P$7*100</f>
        <v>1.8085710299328805</v>
      </c>
      <c r="R14" s="12">
        <v>520162</v>
      </c>
      <c r="S14" s="11">
        <f>R14/$R$7*100</f>
        <v>3.0298141042383451</v>
      </c>
      <c r="T14" s="12">
        <v>458451</v>
      </c>
      <c r="U14" s="11">
        <f>T14/$T$7*100</f>
        <v>2.773949869096112</v>
      </c>
      <c r="V14" s="12">
        <v>459872</v>
      </c>
      <c r="W14" s="11">
        <f>V14/$T$7*100</f>
        <v>2.7825479150464654</v>
      </c>
      <c r="X14" s="12">
        <v>479963</v>
      </c>
      <c r="Y14" s="11">
        <v>2.8536293948388609</v>
      </c>
      <c r="Z14" s="12">
        <v>454000</v>
      </c>
      <c r="AA14" s="11">
        <v>2.8591997175564119</v>
      </c>
      <c r="AB14" s="12">
        <v>551916</v>
      </c>
      <c r="AC14" s="11">
        <v>2.7717037091943872</v>
      </c>
      <c r="AD14" s="12">
        <v>589636</v>
      </c>
      <c r="AE14" s="11">
        <v>3.3556309438803287</v>
      </c>
      <c r="AF14" s="12">
        <v>581820</v>
      </c>
      <c r="AG14" s="11">
        <f>AF14/$AF$7*100</f>
        <v>3.044986161437544</v>
      </c>
    </row>
    <row r="15" spans="1:37" ht="24.9" customHeight="1" x14ac:dyDescent="0.2">
      <c r="A15" s="4"/>
      <c r="B15" s="18" t="s">
        <v>20</v>
      </c>
      <c r="C15" s="18"/>
      <c r="D15" s="18"/>
      <c r="E15" s="18"/>
      <c r="F15" s="18"/>
      <c r="G15" s="18"/>
      <c r="H15" s="18"/>
      <c r="I15" s="17"/>
      <c r="J15" s="12">
        <v>35315</v>
      </c>
      <c r="K15" s="11">
        <f>J15/J7*100</f>
        <v>0.18307628607138093</v>
      </c>
      <c r="L15" s="12">
        <v>33597.741000000002</v>
      </c>
      <c r="M15" s="11">
        <f>L15/L7*100</f>
        <v>0.16717042611715593</v>
      </c>
      <c r="N15" s="12">
        <v>33607</v>
      </c>
      <c r="O15" s="11">
        <f>N15/$N$7*100</f>
        <v>0.19328718834403544</v>
      </c>
      <c r="P15" s="12">
        <v>31045</v>
      </c>
      <c r="Q15" s="11">
        <f>P15/$P$7*100</f>
        <v>0.18487011541981119</v>
      </c>
      <c r="R15" s="12">
        <v>17379</v>
      </c>
      <c r="S15" s="11">
        <f>R15/$R$7*100</f>
        <v>0.10122834677957675</v>
      </c>
      <c r="T15" s="12">
        <v>16005</v>
      </c>
      <c r="U15" s="11">
        <f>T15/$T$7*100</f>
        <v>9.6841467582976737E-2</v>
      </c>
      <c r="V15" s="12">
        <v>15420</v>
      </c>
      <c r="W15" s="11">
        <f>V15/$T$7*100</f>
        <v>9.330180756822877E-2</v>
      </c>
      <c r="X15" s="12">
        <v>14280</v>
      </c>
      <c r="Y15" s="11">
        <v>8.4902019027089451E-2</v>
      </c>
      <c r="Z15" s="12">
        <v>14990</v>
      </c>
      <c r="AA15" s="11">
        <v>9.4403973053239248E-2</v>
      </c>
      <c r="AB15" s="12">
        <v>15263</v>
      </c>
      <c r="AC15" s="11">
        <v>7.6650275972129686E-2</v>
      </c>
      <c r="AD15" s="12">
        <v>16220</v>
      </c>
      <c r="AE15" s="11">
        <v>9.2308362972645705E-2</v>
      </c>
      <c r="AF15" s="12">
        <v>18051</v>
      </c>
      <c r="AG15" s="11">
        <f>AF15/$AF$7*100</f>
        <v>9.4470876216199345E-2</v>
      </c>
    </row>
    <row r="16" spans="1:37" ht="24.9" hidden="1" customHeight="1" outlineLevel="1" x14ac:dyDescent="0.2">
      <c r="A16" s="4"/>
      <c r="B16" s="16" t="s">
        <v>19</v>
      </c>
      <c r="C16" s="16"/>
      <c r="D16" s="16"/>
      <c r="E16" s="16"/>
      <c r="F16" s="16"/>
      <c r="G16" s="16"/>
      <c r="H16" s="16"/>
      <c r="I16" s="15"/>
      <c r="J16" s="21"/>
      <c r="K16" s="11">
        <f>J16/J13*100</f>
        <v>0</v>
      </c>
      <c r="L16" s="21"/>
      <c r="M16" s="11">
        <f>L16/L13*100</f>
        <v>0</v>
      </c>
      <c r="N16" s="21"/>
      <c r="O16" s="11">
        <f>N16/$N$7*100</f>
        <v>0</v>
      </c>
      <c r="P16" s="21"/>
      <c r="Q16" s="11">
        <f>P16/$P$7*100</f>
        <v>0</v>
      </c>
      <c r="R16" s="21"/>
      <c r="S16" s="11">
        <f>R16/$R$7*100</f>
        <v>0</v>
      </c>
      <c r="T16" s="21"/>
      <c r="U16" s="11">
        <f>T16/$T$7*100</f>
        <v>0</v>
      </c>
      <c r="V16" s="21"/>
      <c r="W16" s="11">
        <f>V16/$T$7*100</f>
        <v>0</v>
      </c>
      <c r="X16" s="21"/>
      <c r="Y16" s="11">
        <v>0</v>
      </c>
      <c r="Z16" s="21"/>
      <c r="AA16" s="11">
        <v>0</v>
      </c>
      <c r="AB16" s="21"/>
      <c r="AC16" s="11">
        <v>0</v>
      </c>
      <c r="AD16" s="21"/>
      <c r="AE16" s="11">
        <v>0</v>
      </c>
      <c r="AF16" s="21"/>
      <c r="AG16" s="11">
        <f>AF16/$AF$7*100</f>
        <v>0</v>
      </c>
    </row>
    <row r="17" spans="1:33" ht="24.9" customHeight="1" collapsed="1" x14ac:dyDescent="0.2">
      <c r="A17" s="4"/>
      <c r="B17" s="16" t="s">
        <v>18</v>
      </c>
      <c r="C17" s="16"/>
      <c r="D17" s="16"/>
      <c r="E17" s="16"/>
      <c r="F17" s="16"/>
      <c r="G17" s="16"/>
      <c r="H17" s="16"/>
      <c r="I17" s="15"/>
      <c r="J17" s="12">
        <v>45746</v>
      </c>
      <c r="K17" s="11">
        <f>J17/J7*100</f>
        <v>0.23715157249388058</v>
      </c>
      <c r="L17" s="12">
        <v>57178</v>
      </c>
      <c r="M17" s="11">
        <f>L17/L7*100</f>
        <v>0.28449741976779752</v>
      </c>
      <c r="N17" s="12">
        <v>42905</v>
      </c>
      <c r="O17" s="11">
        <f>N17/$N$7*100</f>
        <v>0.24676367470767521</v>
      </c>
      <c r="P17" s="12">
        <v>21068</v>
      </c>
      <c r="Q17" s="11">
        <f>P17/$P$7*100</f>
        <v>0.12545799940939226</v>
      </c>
      <c r="R17" s="12">
        <v>36104</v>
      </c>
      <c r="S17" s="11">
        <f>R17/$R$7*100</f>
        <v>0.21029680833936584</v>
      </c>
      <c r="T17" s="12">
        <v>36000</v>
      </c>
      <c r="U17" s="11">
        <f>T17/$T$7*100</f>
        <v>0.21782523167679868</v>
      </c>
      <c r="V17" s="12">
        <v>50149</v>
      </c>
      <c r="W17" s="11">
        <f>V17/$T$7*100</f>
        <v>0.30343659842666049</v>
      </c>
      <c r="X17" s="12">
        <v>53662</v>
      </c>
      <c r="Y17" s="11">
        <v>0.31904846954003319</v>
      </c>
      <c r="Z17" s="12">
        <v>28236</v>
      </c>
      <c r="AA17" s="11">
        <v>0.17782458860115163</v>
      </c>
      <c r="AB17" s="12"/>
      <c r="AC17" s="11">
        <v>0</v>
      </c>
      <c r="AD17" s="20"/>
      <c r="AE17" s="11">
        <v>0</v>
      </c>
      <c r="AF17" s="20"/>
      <c r="AG17" s="11">
        <f>AF17/$AF$7*100</f>
        <v>0</v>
      </c>
    </row>
    <row r="18" spans="1:33" ht="24.9" customHeight="1" x14ac:dyDescent="0.2">
      <c r="A18" s="4"/>
      <c r="B18" s="16" t="s">
        <v>17</v>
      </c>
      <c r="C18" s="16"/>
      <c r="D18" s="16"/>
      <c r="E18" s="16"/>
      <c r="F18" s="16"/>
      <c r="G18" s="16"/>
      <c r="H18" s="16"/>
      <c r="I18" s="15"/>
      <c r="J18" s="12"/>
      <c r="K18" s="11"/>
      <c r="L18" s="12"/>
      <c r="M18" s="11"/>
      <c r="N18" s="12"/>
      <c r="O18" s="11"/>
      <c r="P18" s="12"/>
      <c r="Q18" s="11"/>
      <c r="R18" s="12"/>
      <c r="S18" s="11"/>
      <c r="T18" s="20" t="s">
        <v>16</v>
      </c>
      <c r="U18" s="19"/>
      <c r="V18" s="20" t="s">
        <v>16</v>
      </c>
      <c r="W18" s="19"/>
      <c r="X18" s="20" t="s">
        <v>15</v>
      </c>
      <c r="Y18" s="19"/>
      <c r="Z18" s="12">
        <v>8345</v>
      </c>
      <c r="AA18" s="11">
        <v>5.2555113751119514E-2</v>
      </c>
      <c r="AB18" s="12">
        <v>16185</v>
      </c>
      <c r="AC18" s="11">
        <v>8.1280529162610179E-2</v>
      </c>
      <c r="AD18" s="12">
        <v>15019</v>
      </c>
      <c r="AE18" s="11">
        <v>8.5473446577445489E-2</v>
      </c>
      <c r="AF18" s="12">
        <v>18536</v>
      </c>
      <c r="AG18" s="11">
        <f>AF18/$AF$7*100</f>
        <v>9.7009149717105489E-2</v>
      </c>
    </row>
    <row r="19" spans="1:33" ht="24.9" customHeight="1" x14ac:dyDescent="0.2">
      <c r="A19" s="4"/>
      <c r="B19" s="16" t="s">
        <v>14</v>
      </c>
      <c r="C19" s="16"/>
      <c r="D19" s="16"/>
      <c r="E19" s="16"/>
      <c r="F19" s="16"/>
      <c r="G19" s="16"/>
      <c r="H19" s="16"/>
      <c r="I19" s="15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>
        <v>7038</v>
      </c>
      <c r="U19" s="11">
        <f>T19/$T$7*100</f>
        <v>4.2584832792814137E-2</v>
      </c>
      <c r="V19" s="12">
        <v>7205</v>
      </c>
      <c r="W19" s="11">
        <f>V19/$T$7*100</f>
        <v>4.3595299839759287E-2</v>
      </c>
      <c r="X19" s="12"/>
      <c r="Y19" s="11"/>
      <c r="Z19" s="12"/>
      <c r="AA19" s="11"/>
      <c r="AB19" s="12">
        <v>18624</v>
      </c>
      <c r="AC19" s="11"/>
      <c r="AD19" s="12">
        <v>43014</v>
      </c>
      <c r="AE19" s="11">
        <v>0.24479358353300756</v>
      </c>
      <c r="AF19" s="12">
        <v>57798</v>
      </c>
      <c r="AG19" s="11">
        <f>AF19/$AF$7*100</f>
        <v>0.30248893155746998</v>
      </c>
    </row>
    <row r="20" spans="1:33" ht="24.9" customHeight="1" x14ac:dyDescent="0.2">
      <c r="A20" s="4"/>
      <c r="B20" s="14" t="s">
        <v>13</v>
      </c>
      <c r="C20" s="14"/>
      <c r="D20" s="14"/>
      <c r="E20" s="14"/>
      <c r="F20" s="14"/>
      <c r="G20" s="14"/>
      <c r="H20" s="14"/>
      <c r="I20" s="13"/>
      <c r="J20" s="12">
        <v>59819</v>
      </c>
      <c r="K20" s="11">
        <f>J20/J7*100</f>
        <v>0.31010732993073581</v>
      </c>
      <c r="L20" s="12">
        <v>7235</v>
      </c>
      <c r="M20" s="11">
        <f>L20/L7*100</f>
        <v>3.5998790304313105E-2</v>
      </c>
      <c r="N20" s="12">
        <v>7710</v>
      </c>
      <c r="O20" s="11">
        <f>N20/$N$7*100</f>
        <v>4.434326843016375E-2</v>
      </c>
      <c r="P20" s="12">
        <v>6727</v>
      </c>
      <c r="Q20" s="11">
        <f>P20/$P$7*100</f>
        <v>4.0058665370561117E-2</v>
      </c>
      <c r="R20" s="12">
        <v>6763</v>
      </c>
      <c r="S20" s="11">
        <f>R20/$R$7*100</f>
        <v>3.9392790682448789E-2</v>
      </c>
      <c r="T20" s="12">
        <v>6762702</v>
      </c>
      <c r="U20" s="11">
        <f>T20/$T$7*100</f>
        <v>40.919086941976381</v>
      </c>
      <c r="V20" s="12">
        <v>6575247</v>
      </c>
      <c r="W20" s="11">
        <f>V20/$T$7*100</f>
        <v>39.784852808532648</v>
      </c>
      <c r="X20" s="12">
        <v>7780</v>
      </c>
      <c r="Y20" s="11">
        <v>4.62561420189605E-2</v>
      </c>
      <c r="Z20" s="12">
        <v>40551</v>
      </c>
      <c r="AA20" s="11">
        <v>0.25538195538905301</v>
      </c>
      <c r="AB20" s="12">
        <v>18130</v>
      </c>
      <c r="AC20" s="11">
        <v>0.18457735982963078</v>
      </c>
      <c r="AD20" s="12">
        <v>55570</v>
      </c>
      <c r="AE20" s="11">
        <v>0.31625004503020482</v>
      </c>
      <c r="AF20" s="12">
        <v>8865</v>
      </c>
      <c r="AG20" s="11">
        <f>AF20/$AF$7*100</f>
        <v>4.6395452753676097E-2</v>
      </c>
    </row>
    <row r="21" spans="1:33" ht="24.9" customHeight="1" x14ac:dyDescent="0.2">
      <c r="A21" s="4"/>
      <c r="B21" s="14" t="s">
        <v>12</v>
      </c>
      <c r="C21" s="14"/>
      <c r="D21" s="14"/>
      <c r="E21" s="14"/>
      <c r="F21" s="14"/>
      <c r="G21" s="14"/>
      <c r="H21" s="14"/>
      <c r="I21" s="13"/>
      <c r="J21" s="12">
        <v>7641617</v>
      </c>
      <c r="K21" s="11">
        <f>J21/J7*100</f>
        <v>39.614862238140383</v>
      </c>
      <c r="L21" s="12">
        <v>7598599</v>
      </c>
      <c r="M21" s="11">
        <f>L21/L7*100</f>
        <v>37.807929786809026</v>
      </c>
      <c r="N21" s="12">
        <v>7502643</v>
      </c>
      <c r="O21" s="11">
        <f>N21/$N$7*100</f>
        <v>43.150676068053059</v>
      </c>
      <c r="P21" s="12">
        <v>7142853</v>
      </c>
      <c r="Q21" s="11">
        <f>P21/$P$7*100</f>
        <v>42.535031681003204</v>
      </c>
      <c r="R21" s="12">
        <v>7119812</v>
      </c>
      <c r="S21" s="11">
        <f>R21/$R$7*100</f>
        <v>41.471131718821098</v>
      </c>
      <c r="T21" s="12">
        <v>4745</v>
      </c>
      <c r="U21" s="11">
        <f>T21/$T$7*100</f>
        <v>2.8710575675178044E-2</v>
      </c>
      <c r="V21" s="12">
        <v>4355</v>
      </c>
      <c r="W21" s="11">
        <f>V21/$T$7*100</f>
        <v>2.6350802332012726E-2</v>
      </c>
      <c r="X21" s="12">
        <v>6529349</v>
      </c>
      <c r="Y21" s="11">
        <v>38.82037206109996</v>
      </c>
      <c r="Z21" s="12">
        <v>6464359</v>
      </c>
      <c r="AA21" s="11">
        <v>40.711219002165748</v>
      </c>
      <c r="AB21" s="12">
        <v>6368043</v>
      </c>
      <c r="AC21" s="11">
        <v>31.980099151699449</v>
      </c>
      <c r="AD21" s="12">
        <v>6767633</v>
      </c>
      <c r="AE21" s="11">
        <v>38.514742504910927</v>
      </c>
      <c r="AF21" s="12">
        <v>6658457</v>
      </c>
      <c r="AG21" s="11">
        <f>AF21/$AF$7*100</f>
        <v>34.847391670150465</v>
      </c>
    </row>
    <row r="22" spans="1:33" ht="24.9" customHeight="1" x14ac:dyDescent="0.2">
      <c r="B22" s="18" t="s">
        <v>11</v>
      </c>
      <c r="C22" s="18"/>
      <c r="D22" s="18"/>
      <c r="E22" s="18"/>
      <c r="F22" s="18"/>
      <c r="G22" s="18"/>
      <c r="H22" s="18"/>
      <c r="I22" s="17"/>
      <c r="J22" s="12">
        <v>5741</v>
      </c>
      <c r="K22" s="11">
        <f>J22/J7*100</f>
        <v>2.9761884704397508E-2</v>
      </c>
      <c r="L22" s="12">
        <v>5730</v>
      </c>
      <c r="M22" s="11">
        <f>L22/L7*100</f>
        <v>2.8510444843637062E-2</v>
      </c>
      <c r="N22" s="12">
        <v>5017</v>
      </c>
      <c r="O22" s="11">
        <f>N22/$N$7*100</f>
        <v>2.8854757161365957E-2</v>
      </c>
      <c r="P22" s="12">
        <v>4416</v>
      </c>
      <c r="Q22" s="11">
        <f>P22/$P$7*100</f>
        <v>2.6296873238649904E-2</v>
      </c>
      <c r="R22" s="12">
        <v>4960</v>
      </c>
      <c r="S22" s="11">
        <f>R22/$R$7*100</f>
        <v>2.8890764717572969E-2</v>
      </c>
      <c r="T22" s="12">
        <v>97467</v>
      </c>
      <c r="U22" s="11">
        <f>T22/$T$7*100</f>
        <v>0.58974366266229272</v>
      </c>
      <c r="V22" s="12">
        <v>87563</v>
      </c>
      <c r="W22" s="11">
        <f>V22/$T$7*100</f>
        <v>0.52981752114765335</v>
      </c>
      <c r="X22" s="12">
        <v>3860</v>
      </c>
      <c r="Y22" s="11">
        <v>2.2949705423288884E-2</v>
      </c>
      <c r="Z22" s="12">
        <v>3481</v>
      </c>
      <c r="AA22" s="11">
        <v>2.1922630433510726E-2</v>
      </c>
      <c r="AB22" s="12">
        <v>3611</v>
      </c>
      <c r="AC22" s="11">
        <v>1.8134321334951208E-2</v>
      </c>
      <c r="AD22" s="12">
        <v>3339</v>
      </c>
      <c r="AE22" s="11">
        <v>1.9002319603308511E-2</v>
      </c>
      <c r="AF22" s="12">
        <v>2830</v>
      </c>
      <c r="AG22" s="11">
        <f>AF22/$AF$7*100</f>
        <v>1.4810956716627565E-2</v>
      </c>
    </row>
    <row r="23" spans="1:33" ht="24.9" customHeight="1" x14ac:dyDescent="0.2">
      <c r="B23" s="16" t="s">
        <v>10</v>
      </c>
      <c r="C23" s="16"/>
      <c r="D23" s="16"/>
      <c r="E23" s="16"/>
      <c r="F23" s="16"/>
      <c r="G23" s="16"/>
      <c r="H23" s="16"/>
      <c r="I23" s="15"/>
      <c r="J23" s="12">
        <v>178460</v>
      </c>
      <c r="K23" s="11">
        <f>J23/J7*100</f>
        <v>0.9251534478917921</v>
      </c>
      <c r="L23" s="12">
        <v>162913.601</v>
      </c>
      <c r="M23" s="11">
        <f>L23/L7*100</f>
        <v>0.81060021563504281</v>
      </c>
      <c r="N23" s="12">
        <v>157042</v>
      </c>
      <c r="O23" s="11">
        <f>N23/$N$7*100</f>
        <v>0.90321083797792168</v>
      </c>
      <c r="P23" s="12">
        <v>137363</v>
      </c>
      <c r="Q23" s="11">
        <f>P23/$P$7*100</f>
        <v>0.81798401238239726</v>
      </c>
      <c r="R23" s="12">
        <v>98346</v>
      </c>
      <c r="S23" s="11">
        <f>R23/$R$7*100</f>
        <v>0.57284095703919991</v>
      </c>
      <c r="T23" s="12">
        <v>351682</v>
      </c>
      <c r="U23" s="11">
        <f>T23/$T$7*100</f>
        <v>2.1279225868488862</v>
      </c>
      <c r="V23" s="12">
        <v>349961</v>
      </c>
      <c r="W23" s="11">
        <f>V23/$T$7*100</f>
        <v>2.1175093306345594</v>
      </c>
      <c r="X23" s="12">
        <v>83590</v>
      </c>
      <c r="Y23" s="11">
        <v>0.49698597832453834</v>
      </c>
      <c r="Z23" s="12">
        <v>70224</v>
      </c>
      <c r="AA23" s="11">
        <v>0.44225647789797684</v>
      </c>
      <c r="AB23" s="12">
        <v>45621</v>
      </c>
      <c r="AC23" s="11">
        <v>0.22910713753027118</v>
      </c>
      <c r="AD23" s="12">
        <v>51564</v>
      </c>
      <c r="AE23" s="11">
        <v>0.29345181432315059</v>
      </c>
      <c r="AF23" s="12">
        <v>50304</v>
      </c>
      <c r="AG23" s="11">
        <f>AF23/$AF$7*100</f>
        <v>0.26326868080326254</v>
      </c>
    </row>
    <row r="24" spans="1:33" ht="24.9" customHeight="1" x14ac:dyDescent="0.2">
      <c r="B24" s="16" t="s">
        <v>9</v>
      </c>
      <c r="C24" s="16"/>
      <c r="D24" s="16"/>
      <c r="E24" s="16"/>
      <c r="F24" s="16"/>
      <c r="G24" s="16"/>
      <c r="H24" s="16"/>
      <c r="I24" s="15"/>
      <c r="J24" s="12">
        <v>352489</v>
      </c>
      <c r="K24" s="11">
        <f>J24/J7*100</f>
        <v>1.8273361744588701</v>
      </c>
      <c r="L24" s="12">
        <v>363460.761</v>
      </c>
      <c r="M24" s="11">
        <f>L24/L7*100</f>
        <v>1.8084516543310387</v>
      </c>
      <c r="N24" s="12">
        <v>372292</v>
      </c>
      <c r="O24" s="11">
        <f>N24/$N$7*100</f>
        <v>2.1411989741118709</v>
      </c>
      <c r="P24" s="12">
        <v>361549</v>
      </c>
      <c r="Q24" s="11">
        <f>P24/$P$7*100</f>
        <v>2.1529909924276796</v>
      </c>
      <c r="R24" s="12">
        <v>354381</v>
      </c>
      <c r="S24" s="11">
        <f>R24/$R$7*100</f>
        <v>2.0641810668101264</v>
      </c>
      <c r="T24" s="12">
        <v>1602340</v>
      </c>
      <c r="U24" s="11">
        <f>T24/$T$7*100</f>
        <v>9.6952800479167109</v>
      </c>
      <c r="V24" s="12">
        <v>1942392</v>
      </c>
      <c r="W24" s="11">
        <f>V24/$T$7*100</f>
        <v>11.752832983532231</v>
      </c>
      <c r="X24" s="12">
        <v>355250</v>
      </c>
      <c r="Y24" s="11">
        <v>2.11214581648274</v>
      </c>
      <c r="Z24" s="12">
        <v>348311</v>
      </c>
      <c r="AA24" s="11">
        <v>2.1935918784620956</v>
      </c>
      <c r="AB24" s="12">
        <v>328758</v>
      </c>
      <c r="AC24" s="11">
        <v>1.6510116902342535</v>
      </c>
      <c r="AD24" s="12">
        <v>317733</v>
      </c>
      <c r="AE24" s="11">
        <v>1.8082252214788925</v>
      </c>
      <c r="AF24" s="12">
        <f>265626+60638</f>
        <v>326264</v>
      </c>
      <c r="AG24" s="11">
        <f>AF24/$AF$7*100</f>
        <v>1.707520135050804</v>
      </c>
    </row>
    <row r="25" spans="1:33" ht="24.9" customHeight="1" x14ac:dyDescent="0.2">
      <c r="B25" s="14" t="s">
        <v>8</v>
      </c>
      <c r="C25" s="14"/>
      <c r="D25" s="14"/>
      <c r="E25" s="14"/>
      <c r="F25" s="14"/>
      <c r="G25" s="14"/>
      <c r="H25" s="14"/>
      <c r="I25" s="13"/>
      <c r="J25" s="12">
        <v>2057559</v>
      </c>
      <c r="K25" s="11">
        <f>J25/J7*100</f>
        <v>10.666579643005649</v>
      </c>
      <c r="L25" s="12">
        <v>1737123.8289999999</v>
      </c>
      <c r="M25" s="11">
        <f>L25/L7*100</f>
        <v>8.6433111890527243</v>
      </c>
      <c r="N25" s="12">
        <v>1283076</v>
      </c>
      <c r="O25" s="11">
        <f>N25/$N$7*100</f>
        <v>7.3794790511414767</v>
      </c>
      <c r="P25" s="12">
        <v>1208098</v>
      </c>
      <c r="Q25" s="11">
        <f>P25/$P$7*100</f>
        <v>7.1941123111110654</v>
      </c>
      <c r="R25" s="12">
        <v>1564080</v>
      </c>
      <c r="S25" s="11">
        <f>R25/$R$7*100</f>
        <v>9.1103764676333725</v>
      </c>
      <c r="T25" s="12">
        <v>1160196</v>
      </c>
      <c r="U25" s="11">
        <f>T25/$T$7*100</f>
        <v>7.0199989580693085</v>
      </c>
      <c r="V25" s="12">
        <v>1216163</v>
      </c>
      <c r="W25" s="11">
        <f>V25/$T$7*100</f>
        <v>7.3586385342152925</v>
      </c>
      <c r="X25" s="12">
        <v>1500702</v>
      </c>
      <c r="Y25" s="11">
        <v>8.9224530642850972</v>
      </c>
      <c r="Z25" s="12">
        <v>1577359</v>
      </c>
      <c r="AA25" s="11">
        <v>9.9338863596587323</v>
      </c>
      <c r="AB25" s="12">
        <v>4759666</v>
      </c>
      <c r="AC25" s="11">
        <v>23.902883603168622</v>
      </c>
      <c r="AD25" s="12">
        <v>2498553</v>
      </c>
      <c r="AE25" s="11">
        <v>14.219317955018054</v>
      </c>
      <c r="AF25" s="12">
        <v>2332948</v>
      </c>
      <c r="AG25" s="11">
        <f>AF25/$AF$7*100</f>
        <v>12.209608427612313</v>
      </c>
    </row>
    <row r="26" spans="1:33" ht="24.9" customHeight="1" x14ac:dyDescent="0.2">
      <c r="B26" s="14" t="s">
        <v>7</v>
      </c>
      <c r="C26" s="14"/>
      <c r="D26" s="14"/>
      <c r="E26" s="14"/>
      <c r="F26" s="14"/>
      <c r="G26" s="14"/>
      <c r="H26" s="14"/>
      <c r="I26" s="13"/>
      <c r="J26" s="12">
        <v>1854764</v>
      </c>
      <c r="K26" s="11">
        <f>J26/J7*100</f>
        <v>9.6152712631714223</v>
      </c>
      <c r="L26" s="12">
        <v>1034116.848</v>
      </c>
      <c r="M26" s="11">
        <v>5.2</v>
      </c>
      <c r="N26" s="12">
        <v>1206430</v>
      </c>
      <c r="O26" s="11">
        <f>N26/$N$7*100</f>
        <v>6.9386575009341698</v>
      </c>
      <c r="P26" s="12">
        <v>1013742</v>
      </c>
      <c r="Q26" s="11">
        <f>P26/$P$7*100</f>
        <v>6.0367402334002325</v>
      </c>
      <c r="R26" s="12">
        <v>1158976</v>
      </c>
      <c r="S26" s="11">
        <f>R26/$R$7*100</f>
        <v>6.7507465583294053</v>
      </c>
      <c r="T26" s="12">
        <v>52163</v>
      </c>
      <c r="U26" s="11">
        <f>T26/$T$7*100</f>
        <v>0.31562270999880138</v>
      </c>
      <c r="V26" s="12">
        <v>61568</v>
      </c>
      <c r="W26" s="11">
        <f>V26/$T$7*100</f>
        <v>0.37252955177436498</v>
      </c>
      <c r="X26" s="12">
        <v>1135500</v>
      </c>
      <c r="Y26" s="11">
        <v>6.7511374373431421</v>
      </c>
      <c r="Z26" s="12">
        <v>1188713</v>
      </c>
      <c r="AA26" s="11">
        <v>7.4862728499022797</v>
      </c>
      <c r="AB26" s="12">
        <v>1149809</v>
      </c>
      <c r="AC26" s="11">
        <v>5.7743023760229617</v>
      </c>
      <c r="AD26" s="12">
        <v>1244044</v>
      </c>
      <c r="AE26" s="11">
        <v>7.0798807093675737</v>
      </c>
      <c r="AF26" s="12">
        <v>1225657</v>
      </c>
      <c r="AG26" s="11">
        <f>AF26/$AF$7*100</f>
        <v>6.4145416171136365</v>
      </c>
    </row>
    <row r="27" spans="1:33" ht="24.9" customHeight="1" x14ac:dyDescent="0.2">
      <c r="B27" s="14" t="s">
        <v>6</v>
      </c>
      <c r="C27" s="14"/>
      <c r="D27" s="14"/>
      <c r="E27" s="14"/>
      <c r="F27" s="14"/>
      <c r="G27" s="14"/>
      <c r="H27" s="14"/>
      <c r="I27" s="13"/>
      <c r="J27" s="12">
        <v>18714</v>
      </c>
      <c r="K27" s="11">
        <f>J27/J7*100</f>
        <v>9.7015138539992149E-2</v>
      </c>
      <c r="L27" s="12">
        <v>24055.644</v>
      </c>
      <c r="M27" s="11">
        <f>L27/L7*100</f>
        <v>0.11969234056547447</v>
      </c>
      <c r="N27" s="12">
        <v>54599</v>
      </c>
      <c r="O27" s="11">
        <f>N27/$N$7*100</f>
        <v>0.31402050752509864</v>
      </c>
      <c r="P27" s="12">
        <v>41049</v>
      </c>
      <c r="Q27" s="11">
        <f>P27/$P$7*100</f>
        <v>0.2444430139432382</v>
      </c>
      <c r="R27" s="12">
        <v>47481</v>
      </c>
      <c r="S27" s="11">
        <f>R27/$R$7*100</f>
        <v>0.27656499991029887</v>
      </c>
      <c r="T27" s="12">
        <v>77030</v>
      </c>
      <c r="U27" s="11">
        <f>T27/$T$7*100</f>
        <v>0.46608548877955003</v>
      </c>
      <c r="V27" s="12">
        <v>60150</v>
      </c>
      <c r="W27" s="11">
        <f>V27/$T$7*100</f>
        <v>0.36394965792665107</v>
      </c>
      <c r="X27" s="12">
        <v>36411</v>
      </c>
      <c r="Y27" s="11">
        <v>0.21648231196045897</v>
      </c>
      <c r="Z27" s="12">
        <v>44738</v>
      </c>
      <c r="AA27" s="11">
        <v>0.281750830317266</v>
      </c>
      <c r="AB27" s="12">
        <v>56412</v>
      </c>
      <c r="AC27" s="11">
        <v>0.28329917893859535</v>
      </c>
      <c r="AD27" s="12">
        <v>118220</v>
      </c>
      <c r="AE27" s="11">
        <v>0.67279251976733512</v>
      </c>
      <c r="AF27" s="12">
        <v>77381</v>
      </c>
      <c r="AG27" s="11">
        <f>AF27/$AF$7*100</f>
        <v>0.4049776119043666</v>
      </c>
    </row>
    <row r="28" spans="1:33" ht="24.9" customHeight="1" x14ac:dyDescent="0.2">
      <c r="B28" s="14" t="s">
        <v>5</v>
      </c>
      <c r="C28" s="14"/>
      <c r="D28" s="14"/>
      <c r="E28" s="14"/>
      <c r="F28" s="14"/>
      <c r="G28" s="14"/>
      <c r="H28" s="14"/>
      <c r="I28" s="13"/>
      <c r="J28" s="12">
        <v>22963</v>
      </c>
      <c r="K28" s="11">
        <f>J28/J7*100</f>
        <v>0.11904235472340707</v>
      </c>
      <c r="L28" s="12">
        <v>18760.344000000001</v>
      </c>
      <c r="M28" s="11">
        <f>L28/L7*100</f>
        <v>9.3344808526990841E-2</v>
      </c>
      <c r="N28" s="12">
        <v>9943</v>
      </c>
      <c r="O28" s="11">
        <f>N28/$N$7*100</f>
        <v>5.7186137224528949E-2</v>
      </c>
      <c r="P28" s="12">
        <v>89218</v>
      </c>
      <c r="Q28" s="11">
        <f>P28/$P$7*100</f>
        <v>0.53128497205748804</v>
      </c>
      <c r="R28" s="12">
        <v>122331</v>
      </c>
      <c r="S28" s="11">
        <f>R28/$R$7*100</f>
        <v>0.71254760860189903</v>
      </c>
      <c r="T28" s="12">
        <v>70488</v>
      </c>
      <c r="U28" s="11">
        <f>T28/$T$7*100</f>
        <v>0.4265018036231718</v>
      </c>
      <c r="V28" s="12">
        <v>157077</v>
      </c>
      <c r="W28" s="11">
        <f>V28/$T$7*100</f>
        <v>0.95042594211379172</v>
      </c>
      <c r="X28" s="12">
        <v>63073</v>
      </c>
      <c r="Y28" s="11">
        <v>0.37500175392826418</v>
      </c>
      <c r="Z28" s="12">
        <v>60729</v>
      </c>
      <c r="AA28" s="11">
        <v>0.3824588979019457</v>
      </c>
      <c r="AB28" s="12">
        <v>35069</v>
      </c>
      <c r="AC28" s="11">
        <v>0.17611534613553143</v>
      </c>
      <c r="AD28" s="12">
        <v>36455</v>
      </c>
      <c r="AE28" s="11">
        <v>0.20746617584265101</v>
      </c>
      <c r="AF28" s="12">
        <v>61669</v>
      </c>
      <c r="AG28" s="11">
        <f>AF28/$AF$7*100</f>
        <v>0.32274801758222804</v>
      </c>
    </row>
    <row r="29" spans="1:33" ht="24.9" customHeight="1" x14ac:dyDescent="0.2">
      <c r="B29" s="14" t="s">
        <v>4</v>
      </c>
      <c r="C29" s="14"/>
      <c r="D29" s="14"/>
      <c r="E29" s="14"/>
      <c r="F29" s="14"/>
      <c r="G29" s="14"/>
      <c r="H29" s="14"/>
      <c r="I29" s="13"/>
      <c r="J29" s="12">
        <v>73524</v>
      </c>
      <c r="K29" s="11">
        <f>J29/J7*100</f>
        <v>0.38115534070826029</v>
      </c>
      <c r="L29" s="12">
        <v>24000</v>
      </c>
      <c r="M29" s="11">
        <f>L29/L7*100</f>
        <v>0.11941547578486728</v>
      </c>
      <c r="N29" s="12">
        <v>1200</v>
      </c>
      <c r="O29" s="11">
        <f>N29/$N$7*100</f>
        <v>6.9016760202589497E-3</v>
      </c>
      <c r="P29" s="12">
        <v>55529</v>
      </c>
      <c r="Q29" s="11">
        <f>P29/$P$7*100</f>
        <v>0.33067008017866628</v>
      </c>
      <c r="R29" s="12">
        <v>64688</v>
      </c>
      <c r="S29" s="11">
        <f>R29/$R$7*100</f>
        <v>0.37679148952628233</v>
      </c>
      <c r="T29" s="12">
        <v>960895</v>
      </c>
      <c r="U29" s="11">
        <f>T29/$T$7*100</f>
        <v>5.8140882220021517</v>
      </c>
      <c r="V29" s="12">
        <v>546940</v>
      </c>
      <c r="W29" s="11">
        <f>V29/$T$7*100</f>
        <v>3.3093703392585625</v>
      </c>
      <c r="X29" s="12">
        <v>1151779</v>
      </c>
      <c r="Y29" s="11">
        <v>6.8479245499301165</v>
      </c>
      <c r="Z29" s="12">
        <v>83720</v>
      </c>
      <c r="AA29" s="11">
        <v>0.52725154262956564</v>
      </c>
      <c r="AB29" s="12">
        <v>30966</v>
      </c>
      <c r="AC29" s="11">
        <v>0.15551021724123487</v>
      </c>
      <c r="AD29" s="12">
        <v>48997</v>
      </c>
      <c r="AE29" s="11">
        <v>0.27884296304381762</v>
      </c>
      <c r="AF29" s="12">
        <v>223815</v>
      </c>
      <c r="AG29" s="11">
        <f>AF29/$AF$7*100</f>
        <v>1.171347801248056</v>
      </c>
    </row>
    <row r="30" spans="1:33" ht="24.9" customHeight="1" x14ac:dyDescent="0.2">
      <c r="B30" s="14" t="s">
        <v>3</v>
      </c>
      <c r="C30" s="14"/>
      <c r="D30" s="14"/>
      <c r="E30" s="14"/>
      <c r="F30" s="14"/>
      <c r="G30" s="14"/>
      <c r="H30" s="14"/>
      <c r="I30" s="13"/>
      <c r="J30" s="12">
        <v>1232573</v>
      </c>
      <c r="K30" s="11">
        <f>J30/J7*100</f>
        <v>6.389774519378741</v>
      </c>
      <c r="L30" s="12">
        <v>1071820.5619999999</v>
      </c>
      <c r="M30" s="11">
        <f>L30/L7*100</f>
        <v>5.3329984319680754</v>
      </c>
      <c r="N30" s="12">
        <v>1140841</v>
      </c>
      <c r="O30" s="11">
        <f>N30/$N$7*100</f>
        <v>6.5614291438568673</v>
      </c>
      <c r="P30" s="12">
        <v>1026465</v>
      </c>
      <c r="Q30" s="11">
        <f>P30/$P$7*100</f>
        <v>6.1125045264743587</v>
      </c>
      <c r="R30" s="12">
        <v>732085</v>
      </c>
      <c r="S30" s="11">
        <f>R30/$R$7*100</f>
        <v>4.2642128000533086</v>
      </c>
      <c r="T30" s="12">
        <v>249654</v>
      </c>
      <c r="U30" s="11">
        <f>T30/$T$7*100</f>
        <v>1.5105816774733194</v>
      </c>
      <c r="V30" s="12">
        <v>290854</v>
      </c>
      <c r="W30" s="11">
        <f>V30/$T$7*100</f>
        <v>1.7598705537256554</v>
      </c>
      <c r="X30" s="12">
        <v>667678</v>
      </c>
      <c r="Y30" s="11">
        <v>3.969692595235927</v>
      </c>
      <c r="Z30" s="12">
        <v>541924</v>
      </c>
      <c r="AA30" s="11">
        <v>3.4129271976586808</v>
      </c>
      <c r="AB30" s="12">
        <v>515729</v>
      </c>
      <c r="AC30" s="11">
        <v>2.5899738044179044</v>
      </c>
      <c r="AD30" s="12">
        <v>490572</v>
      </c>
      <c r="AE30" s="11">
        <v>2.7918556251674937</v>
      </c>
      <c r="AF30" s="12">
        <v>685580</v>
      </c>
      <c r="AG30" s="11">
        <f>AF30/$AF$7*100</f>
        <v>3.5880196840231542</v>
      </c>
    </row>
    <row r="31" spans="1:33" ht="24.9" customHeight="1" x14ac:dyDescent="0.2">
      <c r="B31" s="14" t="s">
        <v>2</v>
      </c>
      <c r="C31" s="14"/>
      <c r="D31" s="14"/>
      <c r="E31" s="14"/>
      <c r="F31" s="14"/>
      <c r="G31" s="14"/>
      <c r="H31" s="14"/>
      <c r="I31" s="13"/>
      <c r="J31" s="12">
        <v>214206</v>
      </c>
      <c r="K31" s="11">
        <f>J31/J7*100</f>
        <v>1.1104640785560307</v>
      </c>
      <c r="L31" s="12">
        <v>392880.429</v>
      </c>
      <c r="M31" s="11">
        <f>L31/L7*100</f>
        <v>1.9548334731499066</v>
      </c>
      <c r="N31" s="12">
        <v>206062</v>
      </c>
      <c r="O31" s="11">
        <f>N31/$N$7*100</f>
        <v>1.1851443034054998</v>
      </c>
      <c r="P31" s="12">
        <v>256600</v>
      </c>
      <c r="Q31" s="11">
        <f>P31/$P$7*100</f>
        <v>1.5280293643653904</v>
      </c>
      <c r="R31" s="12">
        <v>269829</v>
      </c>
      <c r="S31" s="11">
        <f>R31/$R$7*100</f>
        <v>1.5716867243907251</v>
      </c>
      <c r="T31" s="12">
        <v>1184500</v>
      </c>
      <c r="U31" s="11">
        <f>T31/$T$7*100</f>
        <v>7.1670551922546677</v>
      </c>
      <c r="V31" s="12">
        <v>2398800</v>
      </c>
      <c r="W31" s="11">
        <f>V31/$T$7*100</f>
        <v>14.514421270730685</v>
      </c>
      <c r="X31" s="12">
        <v>222047</v>
      </c>
      <c r="Y31" s="11">
        <v>1.320184777234463</v>
      </c>
      <c r="Z31" s="12">
        <v>329758</v>
      </c>
      <c r="AA31" s="11">
        <v>2.0767488556430997</v>
      </c>
      <c r="AB31" s="12">
        <v>257870</v>
      </c>
      <c r="AC31" s="11">
        <v>1.2950145230251644</v>
      </c>
      <c r="AD31" s="12">
        <v>395743</v>
      </c>
      <c r="AE31" s="11">
        <v>2.2521817810039293</v>
      </c>
      <c r="AF31" s="12">
        <v>361793</v>
      </c>
      <c r="AG31" s="11">
        <f>AF31/$AF$7*100</f>
        <v>1.8934630612646066</v>
      </c>
    </row>
    <row r="32" spans="1:33" ht="24.9" customHeight="1" thickBot="1" x14ac:dyDescent="0.25">
      <c r="B32" s="14" t="s">
        <v>1</v>
      </c>
      <c r="C32" s="14"/>
      <c r="D32" s="14"/>
      <c r="E32" s="14"/>
      <c r="F32" s="14"/>
      <c r="G32" s="14"/>
      <c r="H32" s="14"/>
      <c r="I32" s="13"/>
      <c r="J32" s="12">
        <v>1643600</v>
      </c>
      <c r="K32" s="11" t="e">
        <f>J32/J6*100</f>
        <v>#DIV/0!</v>
      </c>
      <c r="L32" s="12">
        <v>3816300</v>
      </c>
      <c r="M32" s="11">
        <v>19.100000000000001</v>
      </c>
      <c r="N32" s="12">
        <v>1567400</v>
      </c>
      <c r="O32" s="11">
        <f>N32/$N$7*100</f>
        <v>9.014739161794898</v>
      </c>
      <c r="P32" s="12">
        <v>1455600</v>
      </c>
      <c r="Q32" s="11">
        <f>P32/$P$7*100</f>
        <v>8.6679639235006345</v>
      </c>
      <c r="R32" s="12">
        <v>1385500</v>
      </c>
      <c r="S32" s="11">
        <f>R32/$R$7*100</f>
        <v>8.0701924427817229</v>
      </c>
      <c r="T32" s="7"/>
      <c r="U32" s="6"/>
      <c r="V32" s="7"/>
      <c r="W32" s="6"/>
      <c r="X32" s="12">
        <v>1037200</v>
      </c>
      <c r="Y32" s="11">
        <v>6.1666928665894387</v>
      </c>
      <c r="Z32" s="12">
        <v>975900</v>
      </c>
      <c r="AA32" s="11">
        <v>6.1460198333993441</v>
      </c>
      <c r="AB32" s="12">
        <v>2070300</v>
      </c>
      <c r="AC32" s="11">
        <v>10.396977418928135</v>
      </c>
      <c r="AD32" s="12">
        <v>1201200</v>
      </c>
      <c r="AE32" s="11">
        <v>6.8360545994292243</v>
      </c>
      <c r="AF32" s="12">
        <v>2436100</v>
      </c>
      <c r="AG32" s="11">
        <f>AF32/$AF$7*100</f>
        <v>12.749459949602974</v>
      </c>
    </row>
    <row r="33" spans="1:33" ht="15" customHeight="1" thickBot="1" x14ac:dyDescent="0.25">
      <c r="A33" s="10"/>
      <c r="B33" s="9"/>
      <c r="C33" s="9"/>
      <c r="D33" s="9"/>
      <c r="E33" s="9"/>
      <c r="F33" s="9"/>
      <c r="G33" s="9"/>
      <c r="H33" s="9"/>
      <c r="I33" s="8"/>
      <c r="J33" s="7"/>
      <c r="K33" s="6"/>
      <c r="L33" s="7"/>
      <c r="M33" s="6"/>
      <c r="N33" s="7"/>
      <c r="O33" s="6"/>
      <c r="P33" s="7"/>
      <c r="Q33" s="6"/>
      <c r="R33" s="7"/>
      <c r="S33" s="6"/>
      <c r="T33" s="4"/>
      <c r="U33" s="3"/>
      <c r="V33" s="4"/>
      <c r="W33" s="3"/>
      <c r="X33" s="7"/>
      <c r="Y33" s="6"/>
      <c r="Z33" s="7"/>
      <c r="AA33" s="6"/>
      <c r="AB33" s="7"/>
      <c r="AC33" s="6"/>
      <c r="AD33" s="7"/>
      <c r="AE33" s="6"/>
      <c r="AF33" s="7"/>
      <c r="AG33" s="6"/>
    </row>
    <row r="34" spans="1:33" ht="21" customHeight="1" x14ac:dyDescent="0.2">
      <c r="A34" s="5" t="s">
        <v>0</v>
      </c>
      <c r="B34" s="4"/>
      <c r="C34" s="4"/>
      <c r="D34" s="4"/>
      <c r="E34" s="4"/>
      <c r="F34" s="4"/>
      <c r="G34" s="4"/>
      <c r="H34" s="4"/>
      <c r="I34" s="4"/>
      <c r="J34" s="4"/>
      <c r="K34" s="3"/>
      <c r="L34" s="4"/>
      <c r="M34" s="3"/>
      <c r="N34" s="4"/>
      <c r="O34" s="3"/>
      <c r="P34" s="4"/>
      <c r="Q34" s="3"/>
      <c r="R34" s="4"/>
      <c r="S34" s="3"/>
      <c r="T34" s="4"/>
      <c r="U34" s="3"/>
      <c r="V34" s="4"/>
      <c r="W34" s="3"/>
      <c r="X34" s="4"/>
      <c r="Y34" s="3"/>
      <c r="Z34" s="4"/>
      <c r="AA34" s="3"/>
      <c r="AB34" s="4"/>
      <c r="AC34" s="3"/>
      <c r="AD34" s="4"/>
      <c r="AE34" s="3"/>
      <c r="AF34" s="4"/>
      <c r="AG34" s="3"/>
    </row>
    <row r="35" spans="1:33" x14ac:dyDescent="0.2">
      <c r="B35" s="4"/>
      <c r="C35" s="4"/>
      <c r="D35" s="4"/>
      <c r="E35" s="4"/>
      <c r="F35" s="4"/>
      <c r="G35" s="4"/>
      <c r="H35" s="4"/>
      <c r="I35" s="4"/>
      <c r="J35" s="4"/>
      <c r="K35" s="3"/>
      <c r="L35" s="4"/>
      <c r="M35" s="3"/>
      <c r="N35" s="4"/>
      <c r="O35" s="3"/>
      <c r="P35" s="4"/>
      <c r="Q35" s="3"/>
      <c r="R35" s="4"/>
      <c r="S35" s="3"/>
      <c r="X35" s="4"/>
      <c r="Y35" s="3"/>
      <c r="Z35" s="4"/>
      <c r="AA35" s="3"/>
      <c r="AB35" s="4"/>
      <c r="AC35" s="3"/>
      <c r="AD35" s="4"/>
      <c r="AE35" s="3"/>
      <c r="AF35" s="4"/>
      <c r="AG35" s="3"/>
    </row>
  </sheetData>
  <mergeCells count="43">
    <mergeCell ref="B15:I15"/>
    <mergeCell ref="B16:I16"/>
    <mergeCell ref="B22:I22"/>
    <mergeCell ref="AD4:AE4"/>
    <mergeCell ref="AF4:AG4"/>
    <mergeCell ref="B18:I18"/>
    <mergeCell ref="Z4:AA4"/>
    <mergeCell ref="B21:I21"/>
    <mergeCell ref="B17:I17"/>
    <mergeCell ref="X4:Y4"/>
    <mergeCell ref="B20:I20"/>
    <mergeCell ref="B11:I11"/>
    <mergeCell ref="B12:I12"/>
    <mergeCell ref="R4:S4"/>
    <mergeCell ref="B33:I33"/>
    <mergeCell ref="B26:I26"/>
    <mergeCell ref="B27:I27"/>
    <mergeCell ref="B28:I28"/>
    <mergeCell ref="B29:I29"/>
    <mergeCell ref="B30:I30"/>
    <mergeCell ref="B31:I31"/>
    <mergeCell ref="B32:I32"/>
    <mergeCell ref="B25:I25"/>
    <mergeCell ref="A2:AC2"/>
    <mergeCell ref="AB4:AC4"/>
    <mergeCell ref="A3:S3"/>
    <mergeCell ref="A4:I5"/>
    <mergeCell ref="J4:K4"/>
    <mergeCell ref="L4:M4"/>
    <mergeCell ref="N4:O4"/>
    <mergeCell ref="P4:Q4"/>
    <mergeCell ref="T4:U4"/>
    <mergeCell ref="V4:W4"/>
    <mergeCell ref="A7:I7"/>
    <mergeCell ref="A6:I6"/>
    <mergeCell ref="B23:I23"/>
    <mergeCell ref="B24:I24"/>
    <mergeCell ref="B19:I19"/>
    <mergeCell ref="B8:I8"/>
    <mergeCell ref="B9:I9"/>
    <mergeCell ref="B10:I10"/>
    <mergeCell ref="B13:I13"/>
    <mergeCell ref="B14:I14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11AA-83AA-4A29-BF55-1B2A01D43E30}">
  <sheetPr>
    <tabColor rgb="FFFFC000"/>
  </sheetPr>
  <dimension ref="A1:EL25"/>
  <sheetViews>
    <sheetView view="pageBreakPreview" zoomScale="115" zoomScaleNormal="100" zoomScaleSheetLayoutView="115" workbookViewId="0">
      <selection activeCell="AO9" sqref="AO9"/>
    </sheetView>
  </sheetViews>
  <sheetFormatPr defaultColWidth="2" defaultRowHeight="13.2" outlineLevelCol="1" x14ac:dyDescent="0.2"/>
  <cols>
    <col min="1" max="2" width="2" style="1"/>
    <col min="3" max="10" width="1.77734375" style="1" customWidth="1"/>
    <col min="11" max="16" width="1.77734375" style="2" hidden="1" customWidth="1" outlineLevel="1"/>
    <col min="17" max="21" width="1.21875" style="2" hidden="1" customWidth="1" outlineLevel="1"/>
    <col min="22" max="27" width="1.77734375" style="2" hidden="1" customWidth="1" outlineLevel="1"/>
    <col min="28" max="32" width="1.21875" style="2" hidden="1" customWidth="1" outlineLevel="1"/>
    <col min="33" max="38" width="1.77734375" style="2" hidden="1" customWidth="1" outlineLevel="1"/>
    <col min="39" max="43" width="1.21875" style="2" hidden="1" customWidth="1" outlineLevel="1"/>
    <col min="44" max="49" width="1.77734375" style="2" hidden="1" customWidth="1" outlineLevel="1"/>
    <col min="50" max="54" width="1.21875" style="2" hidden="1" customWidth="1" outlineLevel="1"/>
    <col min="55" max="60" width="1.77734375" style="2" hidden="1" customWidth="1" outlineLevel="1"/>
    <col min="61" max="65" width="1.21875" style="2" hidden="1" customWidth="1" outlineLevel="1"/>
    <col min="66" max="71" width="1.77734375" style="2" hidden="1" customWidth="1" outlineLevel="1"/>
    <col min="72" max="76" width="1.21875" style="2" hidden="1" customWidth="1" outlineLevel="1"/>
    <col min="77" max="82" width="1.77734375" style="2" hidden="1" customWidth="1" outlineLevel="1"/>
    <col min="83" max="87" width="1.21875" style="2" hidden="1" customWidth="1" outlineLevel="1"/>
    <col min="88" max="93" width="1.77734375" style="2" hidden="1" customWidth="1" outlineLevel="1"/>
    <col min="94" max="98" width="1.21875" style="2" hidden="1" customWidth="1" outlineLevel="1"/>
    <col min="99" max="99" width="1.77734375" style="2" customWidth="1" collapsed="1"/>
    <col min="100" max="104" width="1.77734375" style="2" customWidth="1"/>
    <col min="105" max="109" width="1.21875" style="2" customWidth="1"/>
    <col min="110" max="115" width="1.77734375" style="2" customWidth="1"/>
    <col min="116" max="120" width="1.21875" style="2" customWidth="1"/>
    <col min="121" max="126" width="1.77734375" style="1" customWidth="1"/>
    <col min="127" max="131" width="1.21875" style="1" customWidth="1"/>
    <col min="132" max="137" width="1.77734375" style="1" customWidth="1"/>
    <col min="138" max="142" width="1.21875" style="1" customWidth="1"/>
    <col min="143" max="16384" width="2" style="1"/>
  </cols>
  <sheetData>
    <row r="1" spans="1:142" ht="24.7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M1" s="61"/>
    </row>
    <row r="2" spans="1:142" ht="24.75" customHeight="1" x14ac:dyDescent="0.2">
      <c r="A2" s="60" t="s">
        <v>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59"/>
    </row>
    <row r="3" spans="1:142" ht="20.100000000000001" customHeight="1" thickBot="1" x14ac:dyDescent="0.25">
      <c r="A3" s="58" t="s">
        <v>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</row>
    <row r="4" spans="1:142" ht="33" customHeight="1" x14ac:dyDescent="0.2">
      <c r="A4" s="34" t="s">
        <v>47</v>
      </c>
      <c r="B4" s="35"/>
      <c r="C4" s="35"/>
      <c r="D4" s="35"/>
      <c r="E4" s="35"/>
      <c r="F4" s="35"/>
      <c r="G4" s="35"/>
      <c r="H4" s="35"/>
      <c r="I4" s="35"/>
      <c r="J4" s="35"/>
      <c r="K4" s="56" t="s">
        <v>46</v>
      </c>
      <c r="L4" s="56"/>
      <c r="M4" s="56"/>
      <c r="N4" s="56"/>
      <c r="O4" s="56"/>
      <c r="P4" s="56"/>
      <c r="Q4" s="56"/>
      <c r="R4" s="56"/>
      <c r="S4" s="56"/>
      <c r="T4" s="56"/>
      <c r="U4" s="54"/>
      <c r="V4" s="56" t="s">
        <v>45</v>
      </c>
      <c r="W4" s="56"/>
      <c r="X4" s="56"/>
      <c r="Y4" s="56"/>
      <c r="Z4" s="56"/>
      <c r="AA4" s="56"/>
      <c r="AB4" s="56"/>
      <c r="AC4" s="56"/>
      <c r="AD4" s="56"/>
      <c r="AE4" s="56"/>
      <c r="AF4" s="54"/>
      <c r="AG4" s="56" t="s">
        <v>44</v>
      </c>
      <c r="AH4" s="56"/>
      <c r="AI4" s="56"/>
      <c r="AJ4" s="56"/>
      <c r="AK4" s="56"/>
      <c r="AL4" s="56"/>
      <c r="AM4" s="56"/>
      <c r="AN4" s="56"/>
      <c r="AO4" s="56"/>
      <c r="AP4" s="56"/>
      <c r="AQ4" s="54"/>
      <c r="AR4" s="56" t="s">
        <v>43</v>
      </c>
      <c r="AS4" s="56"/>
      <c r="AT4" s="56"/>
      <c r="AU4" s="56"/>
      <c r="AV4" s="56"/>
      <c r="AW4" s="56"/>
      <c r="AX4" s="56"/>
      <c r="AY4" s="56"/>
      <c r="AZ4" s="56"/>
      <c r="BA4" s="56"/>
      <c r="BB4" s="54"/>
      <c r="BC4" s="56" t="s">
        <v>42</v>
      </c>
      <c r="BD4" s="56"/>
      <c r="BE4" s="56"/>
      <c r="BF4" s="56"/>
      <c r="BG4" s="56"/>
      <c r="BH4" s="56"/>
      <c r="BI4" s="56"/>
      <c r="BJ4" s="56"/>
      <c r="BK4" s="56"/>
      <c r="BL4" s="56"/>
      <c r="BM4" s="54"/>
      <c r="BN4" s="56" t="s">
        <v>41</v>
      </c>
      <c r="BO4" s="56"/>
      <c r="BP4" s="56"/>
      <c r="BQ4" s="56"/>
      <c r="BR4" s="56"/>
      <c r="BS4" s="56"/>
      <c r="BT4" s="56"/>
      <c r="BU4" s="56"/>
      <c r="BV4" s="56"/>
      <c r="BW4" s="56"/>
      <c r="BX4" s="54"/>
      <c r="BY4" s="56" t="s">
        <v>40</v>
      </c>
      <c r="BZ4" s="56"/>
      <c r="CA4" s="56"/>
      <c r="CB4" s="56"/>
      <c r="CC4" s="56"/>
      <c r="CD4" s="56"/>
      <c r="CE4" s="56"/>
      <c r="CF4" s="56"/>
      <c r="CG4" s="56"/>
      <c r="CH4" s="56"/>
      <c r="CI4" s="54"/>
      <c r="CJ4" s="54" t="s">
        <v>39</v>
      </c>
      <c r="CK4" s="53"/>
      <c r="CL4" s="53"/>
      <c r="CM4" s="53"/>
      <c r="CN4" s="53"/>
      <c r="CO4" s="53"/>
      <c r="CP4" s="53"/>
      <c r="CQ4" s="53"/>
      <c r="CR4" s="53"/>
      <c r="CS4" s="53"/>
      <c r="CT4" s="55"/>
      <c r="CU4" s="54" t="s">
        <v>70</v>
      </c>
      <c r="CV4" s="53"/>
      <c r="CW4" s="53"/>
      <c r="CX4" s="53"/>
      <c r="CY4" s="53"/>
      <c r="CZ4" s="53"/>
      <c r="DA4" s="53"/>
      <c r="DB4" s="53"/>
      <c r="DC4" s="53"/>
      <c r="DD4" s="53"/>
      <c r="DE4" s="55"/>
      <c r="DF4" s="54" t="s">
        <v>69</v>
      </c>
      <c r="DG4" s="53"/>
      <c r="DH4" s="53"/>
      <c r="DI4" s="53"/>
      <c r="DJ4" s="53"/>
      <c r="DK4" s="53"/>
      <c r="DL4" s="53"/>
      <c r="DM4" s="53"/>
      <c r="DN4" s="53"/>
      <c r="DO4" s="53"/>
      <c r="DP4" s="55"/>
      <c r="DQ4" s="54" t="s">
        <v>68</v>
      </c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4" t="s">
        <v>67</v>
      </c>
      <c r="EC4" s="53"/>
      <c r="ED4" s="53"/>
      <c r="EE4" s="53"/>
      <c r="EF4" s="53"/>
      <c r="EG4" s="53"/>
      <c r="EH4" s="53"/>
      <c r="EI4" s="53"/>
      <c r="EJ4" s="53"/>
      <c r="EK4" s="53"/>
      <c r="EL4" s="53"/>
    </row>
    <row r="5" spans="1:142" ht="33" customHeigh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50" t="s">
        <v>34</v>
      </c>
      <c r="L5" s="50"/>
      <c r="M5" s="50"/>
      <c r="N5" s="50"/>
      <c r="O5" s="50"/>
      <c r="P5" s="50"/>
      <c r="Q5" s="50" t="s">
        <v>29</v>
      </c>
      <c r="R5" s="50"/>
      <c r="S5" s="50"/>
      <c r="T5" s="50"/>
      <c r="U5" s="49"/>
      <c r="V5" s="50" t="s">
        <v>34</v>
      </c>
      <c r="W5" s="50"/>
      <c r="X5" s="50"/>
      <c r="Y5" s="50"/>
      <c r="Z5" s="50"/>
      <c r="AA5" s="50"/>
      <c r="AB5" s="50" t="s">
        <v>29</v>
      </c>
      <c r="AC5" s="50"/>
      <c r="AD5" s="50"/>
      <c r="AE5" s="50"/>
      <c r="AF5" s="49"/>
      <c r="AG5" s="50" t="s">
        <v>34</v>
      </c>
      <c r="AH5" s="50"/>
      <c r="AI5" s="50"/>
      <c r="AJ5" s="50"/>
      <c r="AK5" s="50"/>
      <c r="AL5" s="50"/>
      <c r="AM5" s="50" t="s">
        <v>29</v>
      </c>
      <c r="AN5" s="50"/>
      <c r="AO5" s="50"/>
      <c r="AP5" s="50"/>
      <c r="AQ5" s="49"/>
      <c r="AR5" s="50" t="s">
        <v>34</v>
      </c>
      <c r="AS5" s="50"/>
      <c r="AT5" s="50"/>
      <c r="AU5" s="50"/>
      <c r="AV5" s="50"/>
      <c r="AW5" s="50"/>
      <c r="AX5" s="50" t="s">
        <v>29</v>
      </c>
      <c r="AY5" s="50"/>
      <c r="AZ5" s="50"/>
      <c r="BA5" s="50"/>
      <c r="BB5" s="49"/>
      <c r="BC5" s="50" t="s">
        <v>34</v>
      </c>
      <c r="BD5" s="50"/>
      <c r="BE5" s="50"/>
      <c r="BF5" s="50"/>
      <c r="BG5" s="50"/>
      <c r="BH5" s="50"/>
      <c r="BI5" s="50" t="s">
        <v>29</v>
      </c>
      <c r="BJ5" s="50"/>
      <c r="BK5" s="50"/>
      <c r="BL5" s="50"/>
      <c r="BM5" s="49"/>
      <c r="BN5" s="50" t="s">
        <v>34</v>
      </c>
      <c r="BO5" s="50"/>
      <c r="BP5" s="50"/>
      <c r="BQ5" s="50"/>
      <c r="BR5" s="50"/>
      <c r="BS5" s="50"/>
      <c r="BT5" s="50" t="s">
        <v>29</v>
      </c>
      <c r="BU5" s="50"/>
      <c r="BV5" s="50"/>
      <c r="BW5" s="50"/>
      <c r="BX5" s="49"/>
      <c r="BY5" s="50" t="s">
        <v>34</v>
      </c>
      <c r="BZ5" s="50"/>
      <c r="CA5" s="50"/>
      <c r="CB5" s="50"/>
      <c r="CC5" s="50"/>
      <c r="CD5" s="50"/>
      <c r="CE5" s="50" t="s">
        <v>29</v>
      </c>
      <c r="CF5" s="50"/>
      <c r="CG5" s="50"/>
      <c r="CH5" s="50"/>
      <c r="CI5" s="49"/>
      <c r="CJ5" s="49" t="s">
        <v>33</v>
      </c>
      <c r="CK5" s="52"/>
      <c r="CL5" s="52"/>
      <c r="CM5" s="52"/>
      <c r="CN5" s="52"/>
      <c r="CO5" s="51"/>
      <c r="CP5" s="49" t="s">
        <v>31</v>
      </c>
      <c r="CQ5" s="52"/>
      <c r="CR5" s="52"/>
      <c r="CS5" s="52"/>
      <c r="CT5" s="51"/>
      <c r="CU5" s="49" t="s">
        <v>33</v>
      </c>
      <c r="CV5" s="52"/>
      <c r="CW5" s="52"/>
      <c r="CX5" s="52"/>
      <c r="CY5" s="52"/>
      <c r="CZ5" s="51"/>
      <c r="DA5" s="49" t="s">
        <v>31</v>
      </c>
      <c r="DB5" s="52"/>
      <c r="DC5" s="52"/>
      <c r="DD5" s="52"/>
      <c r="DE5" s="51"/>
      <c r="DF5" s="49" t="s">
        <v>33</v>
      </c>
      <c r="DG5" s="52"/>
      <c r="DH5" s="52"/>
      <c r="DI5" s="52"/>
      <c r="DJ5" s="52"/>
      <c r="DK5" s="51"/>
      <c r="DL5" s="49" t="s">
        <v>31</v>
      </c>
      <c r="DM5" s="52"/>
      <c r="DN5" s="52"/>
      <c r="DO5" s="52"/>
      <c r="DP5" s="51"/>
      <c r="DQ5" s="50" t="s">
        <v>34</v>
      </c>
      <c r="DR5" s="50"/>
      <c r="DS5" s="50"/>
      <c r="DT5" s="50"/>
      <c r="DU5" s="50"/>
      <c r="DV5" s="50"/>
      <c r="DW5" s="50" t="s">
        <v>29</v>
      </c>
      <c r="DX5" s="50"/>
      <c r="DY5" s="50"/>
      <c r="DZ5" s="50"/>
      <c r="EA5" s="49"/>
      <c r="EB5" s="50" t="s">
        <v>34</v>
      </c>
      <c r="EC5" s="50"/>
      <c r="ED5" s="50"/>
      <c r="EE5" s="50"/>
      <c r="EF5" s="50"/>
      <c r="EG5" s="50"/>
      <c r="EH5" s="50" t="s">
        <v>29</v>
      </c>
      <c r="EI5" s="50"/>
      <c r="EJ5" s="50"/>
      <c r="EK5" s="50"/>
      <c r="EL5" s="49"/>
    </row>
    <row r="6" spans="1:142" ht="1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</row>
    <row r="7" spans="1:142" ht="33" customHeight="1" x14ac:dyDescent="0.2">
      <c r="A7" s="14" t="s">
        <v>66</v>
      </c>
      <c r="B7" s="14"/>
      <c r="C7" s="14"/>
      <c r="D7" s="14"/>
      <c r="E7" s="14"/>
      <c r="F7" s="14"/>
      <c r="G7" s="14"/>
      <c r="H7" s="14"/>
      <c r="I7" s="14"/>
      <c r="J7" s="13"/>
      <c r="K7" s="46">
        <f>SUM(K9:K22)</f>
        <v>18217952</v>
      </c>
      <c r="L7" s="46"/>
      <c r="M7" s="46"/>
      <c r="N7" s="46"/>
      <c r="O7" s="46"/>
      <c r="P7" s="46"/>
      <c r="Q7" s="45">
        <v>100</v>
      </c>
      <c r="R7" s="45"/>
      <c r="S7" s="45"/>
      <c r="T7" s="45"/>
      <c r="U7" s="45"/>
      <c r="V7" s="46">
        <v>18957058</v>
      </c>
      <c r="W7" s="46"/>
      <c r="X7" s="46"/>
      <c r="Y7" s="46"/>
      <c r="Z7" s="46"/>
      <c r="AA7" s="46"/>
      <c r="AB7" s="45">
        <v>100</v>
      </c>
      <c r="AC7" s="45"/>
      <c r="AD7" s="45"/>
      <c r="AE7" s="45"/>
      <c r="AF7" s="45"/>
      <c r="AG7" s="46">
        <v>16360616</v>
      </c>
      <c r="AH7" s="46"/>
      <c r="AI7" s="46"/>
      <c r="AJ7" s="46"/>
      <c r="AK7" s="46"/>
      <c r="AL7" s="46"/>
      <c r="AM7" s="45">
        <v>100</v>
      </c>
      <c r="AN7" s="45"/>
      <c r="AO7" s="45"/>
      <c r="AP7" s="45"/>
      <c r="AQ7" s="45"/>
      <c r="AR7" s="46">
        <f>SUM(AR9:AW22)</f>
        <v>16060786</v>
      </c>
      <c r="AS7" s="46"/>
      <c r="AT7" s="46"/>
      <c r="AU7" s="46"/>
      <c r="AV7" s="46"/>
      <c r="AW7" s="46"/>
      <c r="AX7" s="45">
        <v>100</v>
      </c>
      <c r="AY7" s="45"/>
      <c r="AZ7" s="45"/>
      <c r="BA7" s="45"/>
      <c r="BB7" s="45"/>
      <c r="BC7" s="44">
        <v>16207221</v>
      </c>
      <c r="BD7" s="44"/>
      <c r="BE7" s="44"/>
      <c r="BF7" s="44"/>
      <c r="BG7" s="44"/>
      <c r="BH7" s="44"/>
      <c r="BI7" s="43">
        <v>100</v>
      </c>
      <c r="BJ7" s="43"/>
      <c r="BK7" s="43"/>
      <c r="BL7" s="43"/>
      <c r="BM7" s="43"/>
      <c r="BN7" s="44">
        <v>15980071</v>
      </c>
      <c r="BO7" s="44"/>
      <c r="BP7" s="44"/>
      <c r="BQ7" s="44"/>
      <c r="BR7" s="44"/>
      <c r="BS7" s="44"/>
      <c r="BT7" s="43">
        <v>100</v>
      </c>
      <c r="BU7" s="43"/>
      <c r="BV7" s="43"/>
      <c r="BW7" s="43"/>
      <c r="BX7" s="43"/>
      <c r="BY7" s="44">
        <v>17028414</v>
      </c>
      <c r="BZ7" s="44"/>
      <c r="CA7" s="44"/>
      <c r="CB7" s="44"/>
      <c r="CC7" s="44"/>
      <c r="CD7" s="44"/>
      <c r="CE7" s="43">
        <v>100</v>
      </c>
      <c r="CF7" s="43"/>
      <c r="CG7" s="43"/>
      <c r="CH7" s="43"/>
      <c r="CI7" s="43"/>
      <c r="CJ7" s="44">
        <f>SUM(CJ9:CO21)</f>
        <v>16277463</v>
      </c>
      <c r="CK7" s="44"/>
      <c r="CL7" s="44"/>
      <c r="CM7" s="44"/>
      <c r="CN7" s="44"/>
      <c r="CO7" s="44"/>
      <c r="CP7" s="43">
        <v>100</v>
      </c>
      <c r="CQ7" s="43"/>
      <c r="CR7" s="43"/>
      <c r="CS7" s="43"/>
      <c r="CT7" s="43"/>
      <c r="CU7" s="44">
        <f>SUM(CU9:CZ21)</f>
        <v>15337174</v>
      </c>
      <c r="CV7" s="44"/>
      <c r="CW7" s="44"/>
      <c r="CX7" s="44"/>
      <c r="CY7" s="44"/>
      <c r="CZ7" s="44"/>
      <c r="DA7" s="43">
        <v>100</v>
      </c>
      <c r="DB7" s="43"/>
      <c r="DC7" s="43"/>
      <c r="DD7" s="43"/>
      <c r="DE7" s="43"/>
      <c r="DF7" s="44">
        <f>SUM(DF9:DK21)</f>
        <v>19447055</v>
      </c>
      <c r="DG7" s="44"/>
      <c r="DH7" s="44"/>
      <c r="DI7" s="44"/>
      <c r="DJ7" s="44"/>
      <c r="DK7" s="44"/>
      <c r="DL7" s="43">
        <v>100</v>
      </c>
      <c r="DM7" s="43"/>
      <c r="DN7" s="43"/>
      <c r="DO7" s="43"/>
      <c r="DP7" s="43"/>
      <c r="DQ7" s="44">
        <f>SUM(DQ9:DV21)</f>
        <v>16886024</v>
      </c>
      <c r="DR7" s="44"/>
      <c r="DS7" s="44"/>
      <c r="DT7" s="44"/>
      <c r="DU7" s="44"/>
      <c r="DV7" s="44"/>
      <c r="DW7" s="43">
        <v>100</v>
      </c>
      <c r="DX7" s="43"/>
      <c r="DY7" s="43"/>
      <c r="DZ7" s="43"/>
      <c r="EA7" s="43"/>
      <c r="EB7" s="44">
        <f>SUM(EB9:EG21)</f>
        <v>18503634</v>
      </c>
      <c r="EC7" s="44"/>
      <c r="ED7" s="44"/>
      <c r="EE7" s="44"/>
      <c r="EF7" s="44"/>
      <c r="EG7" s="44"/>
      <c r="EH7" s="43">
        <v>100</v>
      </c>
      <c r="EI7" s="43"/>
      <c r="EJ7" s="43"/>
      <c r="EK7" s="43"/>
      <c r="EL7" s="43"/>
    </row>
    <row r="8" spans="1:142" ht="33" customHeight="1" x14ac:dyDescent="0.2">
      <c r="A8" s="4"/>
      <c r="B8" s="4"/>
      <c r="C8" s="14" t="s">
        <v>27</v>
      </c>
      <c r="D8" s="14"/>
      <c r="E8" s="14"/>
      <c r="F8" s="14"/>
      <c r="G8" s="14"/>
      <c r="H8" s="14"/>
      <c r="I8" s="14"/>
      <c r="J8" s="13"/>
      <c r="K8" s="46"/>
      <c r="L8" s="46"/>
      <c r="M8" s="46"/>
      <c r="N8" s="46"/>
      <c r="O8" s="46"/>
      <c r="P8" s="46"/>
      <c r="Q8" s="45"/>
      <c r="R8" s="45"/>
      <c r="S8" s="45"/>
      <c r="T8" s="45"/>
      <c r="U8" s="45"/>
      <c r="V8" s="46"/>
      <c r="W8" s="46"/>
      <c r="X8" s="46"/>
      <c r="Y8" s="46"/>
      <c r="Z8" s="46"/>
      <c r="AA8" s="46"/>
      <c r="AB8" s="45"/>
      <c r="AC8" s="45"/>
      <c r="AD8" s="45"/>
      <c r="AE8" s="45"/>
      <c r="AF8" s="45"/>
      <c r="AG8" s="46"/>
      <c r="AH8" s="46"/>
      <c r="AI8" s="46"/>
      <c r="AJ8" s="46"/>
      <c r="AK8" s="46"/>
      <c r="AL8" s="46"/>
      <c r="AM8" s="45"/>
      <c r="AN8" s="45"/>
      <c r="AO8" s="45"/>
      <c r="AP8" s="45"/>
      <c r="AQ8" s="45"/>
      <c r="AR8" s="46"/>
      <c r="AS8" s="46"/>
      <c r="AT8" s="46"/>
      <c r="AU8" s="46"/>
      <c r="AV8" s="46"/>
      <c r="AW8" s="46"/>
      <c r="AX8" s="45"/>
      <c r="AY8" s="45"/>
      <c r="AZ8" s="45"/>
      <c r="BA8" s="45"/>
      <c r="BB8" s="45"/>
      <c r="BC8" s="44"/>
      <c r="BD8" s="44"/>
      <c r="BE8" s="44"/>
      <c r="BF8" s="44"/>
      <c r="BG8" s="44"/>
      <c r="BH8" s="44"/>
      <c r="BI8" s="43"/>
      <c r="BJ8" s="43"/>
      <c r="BK8" s="43"/>
      <c r="BL8" s="43"/>
      <c r="BM8" s="43"/>
      <c r="BN8" s="44"/>
      <c r="BO8" s="44"/>
      <c r="BP8" s="44"/>
      <c r="BQ8" s="44"/>
      <c r="BR8" s="44"/>
      <c r="BS8" s="44"/>
      <c r="BT8" s="43"/>
      <c r="BU8" s="43"/>
      <c r="BV8" s="43"/>
      <c r="BW8" s="43"/>
      <c r="BX8" s="43"/>
      <c r="BY8" s="44"/>
      <c r="BZ8" s="44"/>
      <c r="CA8" s="44"/>
      <c r="CB8" s="44"/>
      <c r="CC8" s="44"/>
      <c r="CD8" s="44"/>
      <c r="CE8" s="43"/>
      <c r="CF8" s="43"/>
      <c r="CG8" s="43"/>
      <c r="CH8" s="43"/>
      <c r="CI8" s="43"/>
      <c r="CJ8" s="44"/>
      <c r="CK8" s="44"/>
      <c r="CL8" s="44"/>
      <c r="CM8" s="44"/>
      <c r="CN8" s="44"/>
      <c r="CO8" s="44"/>
      <c r="CP8" s="43"/>
      <c r="CQ8" s="43"/>
      <c r="CR8" s="43"/>
      <c r="CS8" s="43"/>
      <c r="CT8" s="43"/>
      <c r="CU8" s="44"/>
      <c r="CV8" s="44"/>
      <c r="CW8" s="44"/>
      <c r="CX8" s="44"/>
      <c r="CY8" s="44"/>
      <c r="CZ8" s="44"/>
      <c r="DA8" s="43"/>
      <c r="DB8" s="43"/>
      <c r="DC8" s="43"/>
      <c r="DD8" s="43"/>
      <c r="DE8" s="43"/>
      <c r="DF8" s="44"/>
      <c r="DG8" s="44"/>
      <c r="DH8" s="44"/>
      <c r="DI8" s="44"/>
      <c r="DJ8" s="44"/>
      <c r="DK8" s="44"/>
      <c r="DL8" s="43"/>
      <c r="DM8" s="43"/>
      <c r="DN8" s="43"/>
      <c r="DO8" s="43"/>
      <c r="DP8" s="43"/>
      <c r="DQ8" s="44"/>
      <c r="DR8" s="44"/>
      <c r="DS8" s="44"/>
      <c r="DT8" s="44"/>
      <c r="DU8" s="44"/>
      <c r="DV8" s="44"/>
      <c r="DW8" s="43"/>
      <c r="DX8" s="43"/>
      <c r="DY8" s="43"/>
      <c r="DZ8" s="43"/>
      <c r="EA8" s="43"/>
      <c r="EB8" s="44"/>
      <c r="EC8" s="44"/>
      <c r="ED8" s="44"/>
      <c r="EE8" s="44"/>
      <c r="EF8" s="44"/>
      <c r="EG8" s="44"/>
      <c r="EH8" s="43"/>
      <c r="EI8" s="43"/>
      <c r="EJ8" s="43"/>
      <c r="EK8" s="43"/>
      <c r="EL8" s="43"/>
    </row>
    <row r="9" spans="1:142" ht="33" customHeight="1" x14ac:dyDescent="0.2">
      <c r="A9" s="4"/>
      <c r="B9" s="4"/>
      <c r="C9" s="14" t="s">
        <v>65</v>
      </c>
      <c r="D9" s="14"/>
      <c r="E9" s="14"/>
      <c r="F9" s="14"/>
      <c r="G9" s="14"/>
      <c r="H9" s="14"/>
      <c r="I9" s="14"/>
      <c r="J9" s="13"/>
      <c r="K9" s="46">
        <v>238664</v>
      </c>
      <c r="L9" s="46"/>
      <c r="M9" s="46"/>
      <c r="N9" s="46"/>
      <c r="O9" s="46"/>
      <c r="P9" s="46"/>
      <c r="Q9" s="45">
        <f>K9/K7*100</f>
        <v>1.3100484620883841</v>
      </c>
      <c r="R9" s="45"/>
      <c r="S9" s="45"/>
      <c r="T9" s="45"/>
      <c r="U9" s="45"/>
      <c r="V9" s="46">
        <v>183471.43799999999</v>
      </c>
      <c r="W9" s="46"/>
      <c r="X9" s="46"/>
      <c r="Y9" s="46"/>
      <c r="Z9" s="46"/>
      <c r="AA9" s="46"/>
      <c r="AB9" s="45">
        <f>V9/V7*100</f>
        <v>0.96782653721901368</v>
      </c>
      <c r="AC9" s="45"/>
      <c r="AD9" s="45"/>
      <c r="AE9" s="45"/>
      <c r="AF9" s="45"/>
      <c r="AG9" s="46">
        <v>164941</v>
      </c>
      <c r="AH9" s="46"/>
      <c r="AI9" s="46"/>
      <c r="AJ9" s="46"/>
      <c r="AK9" s="46"/>
      <c r="AL9" s="46"/>
      <c r="AM9" s="45">
        <f>AG9/AG7*100</f>
        <v>1.0081588615000805</v>
      </c>
      <c r="AN9" s="45"/>
      <c r="AO9" s="45"/>
      <c r="AP9" s="45"/>
      <c r="AQ9" s="45"/>
      <c r="AR9" s="46">
        <v>159178</v>
      </c>
      <c r="AS9" s="46"/>
      <c r="AT9" s="46"/>
      <c r="AU9" s="46"/>
      <c r="AV9" s="46"/>
      <c r="AW9" s="46"/>
      <c r="AX9" s="45">
        <f>AR9/AR7*100</f>
        <v>0.99109719785818695</v>
      </c>
      <c r="AY9" s="45"/>
      <c r="AZ9" s="45"/>
      <c r="BA9" s="45"/>
      <c r="BB9" s="45"/>
      <c r="BC9" s="44">
        <v>163885</v>
      </c>
      <c r="BD9" s="44"/>
      <c r="BE9" s="44"/>
      <c r="BF9" s="44"/>
      <c r="BG9" s="44"/>
      <c r="BH9" s="44"/>
      <c r="BI9" s="43">
        <f>BC9/BC7*100</f>
        <v>1.011185076084296</v>
      </c>
      <c r="BJ9" s="43"/>
      <c r="BK9" s="43"/>
      <c r="BL9" s="43"/>
      <c r="BM9" s="43"/>
      <c r="BN9" s="44">
        <v>141939</v>
      </c>
      <c r="BO9" s="44"/>
      <c r="BP9" s="44"/>
      <c r="BQ9" s="44"/>
      <c r="BR9" s="44"/>
      <c r="BS9" s="44"/>
      <c r="BT9" s="43">
        <f>BN9/BN7*100</f>
        <v>0.88822508986349313</v>
      </c>
      <c r="BU9" s="43"/>
      <c r="BV9" s="43"/>
      <c r="BW9" s="43"/>
      <c r="BX9" s="43"/>
      <c r="BY9" s="44">
        <v>138542</v>
      </c>
      <c r="BZ9" s="44"/>
      <c r="CA9" s="44"/>
      <c r="CB9" s="44"/>
      <c r="CC9" s="44"/>
      <c r="CD9" s="44"/>
      <c r="CE9" s="43">
        <f>BY9/BY7*100</f>
        <v>0.81359309211063346</v>
      </c>
      <c r="CF9" s="43"/>
      <c r="CG9" s="43"/>
      <c r="CH9" s="43"/>
      <c r="CI9" s="43"/>
      <c r="CJ9" s="44">
        <v>138416</v>
      </c>
      <c r="CK9" s="44"/>
      <c r="CL9" s="44"/>
      <c r="CM9" s="44"/>
      <c r="CN9" s="44"/>
      <c r="CO9" s="44"/>
      <c r="CP9" s="43">
        <f>CJ9/CJ7*100</f>
        <v>0.85035364540530667</v>
      </c>
      <c r="CQ9" s="43"/>
      <c r="CR9" s="43"/>
      <c r="CS9" s="43"/>
      <c r="CT9" s="43"/>
      <c r="CU9" s="44">
        <v>139321</v>
      </c>
      <c r="CV9" s="44"/>
      <c r="CW9" s="44"/>
      <c r="CX9" s="44"/>
      <c r="CY9" s="44"/>
      <c r="CZ9" s="44"/>
      <c r="DA9" s="43">
        <f>CU9/CU7*100</f>
        <v>0.90838768602351383</v>
      </c>
      <c r="DB9" s="43"/>
      <c r="DC9" s="43"/>
      <c r="DD9" s="43"/>
      <c r="DE9" s="43"/>
      <c r="DF9" s="44">
        <v>128373</v>
      </c>
      <c r="DG9" s="44"/>
      <c r="DH9" s="44"/>
      <c r="DI9" s="44"/>
      <c r="DJ9" s="44"/>
      <c r="DK9" s="44"/>
      <c r="DL9" s="43">
        <f>DF9/DF7*100</f>
        <v>0.66011537479582383</v>
      </c>
      <c r="DM9" s="43"/>
      <c r="DN9" s="43"/>
      <c r="DO9" s="43"/>
      <c r="DP9" s="43"/>
      <c r="DQ9" s="44">
        <v>123612</v>
      </c>
      <c r="DR9" s="44"/>
      <c r="DS9" s="44"/>
      <c r="DT9" s="44"/>
      <c r="DU9" s="44"/>
      <c r="DV9" s="44"/>
      <c r="DW9" s="43">
        <v>0.73203733454364384</v>
      </c>
      <c r="DX9" s="43"/>
      <c r="DY9" s="43"/>
      <c r="DZ9" s="43"/>
      <c r="EA9" s="43"/>
      <c r="EB9" s="44">
        <v>133621</v>
      </c>
      <c r="EC9" s="44"/>
      <c r="ED9" s="44"/>
      <c r="EE9" s="44"/>
      <c r="EF9" s="44"/>
      <c r="EG9" s="44"/>
      <c r="EH9" s="43">
        <f>EB9/EB7*100</f>
        <v>0.72213382517185543</v>
      </c>
      <c r="EI9" s="43"/>
      <c r="EJ9" s="43"/>
      <c r="EK9" s="43"/>
      <c r="EL9" s="43"/>
    </row>
    <row r="10" spans="1:142" ht="33" customHeight="1" x14ac:dyDescent="0.2">
      <c r="A10" s="4"/>
      <c r="B10" s="4"/>
      <c r="C10" s="14" t="s">
        <v>64</v>
      </c>
      <c r="D10" s="14"/>
      <c r="E10" s="14"/>
      <c r="F10" s="14"/>
      <c r="G10" s="14"/>
      <c r="H10" s="14"/>
      <c r="I10" s="14"/>
      <c r="J10" s="13"/>
      <c r="K10" s="46">
        <v>3022032</v>
      </c>
      <c r="L10" s="46"/>
      <c r="M10" s="46"/>
      <c r="N10" s="46"/>
      <c r="O10" s="46"/>
      <c r="P10" s="46"/>
      <c r="Q10" s="45">
        <f>K10/K7*100</f>
        <v>16.588209256452096</v>
      </c>
      <c r="R10" s="45"/>
      <c r="S10" s="45"/>
      <c r="T10" s="45"/>
      <c r="U10" s="45"/>
      <c r="V10" s="46">
        <v>4680567.0159999998</v>
      </c>
      <c r="W10" s="46"/>
      <c r="X10" s="46"/>
      <c r="Y10" s="46"/>
      <c r="Z10" s="46"/>
      <c r="AA10" s="46"/>
      <c r="AB10" s="45">
        <f>V10/V7*100</f>
        <v>24.690366068405762</v>
      </c>
      <c r="AC10" s="45"/>
      <c r="AD10" s="45"/>
      <c r="AE10" s="45"/>
      <c r="AF10" s="45"/>
      <c r="AG10" s="46">
        <v>2985804</v>
      </c>
      <c r="AH10" s="46"/>
      <c r="AI10" s="46"/>
      <c r="AJ10" s="46"/>
      <c r="AK10" s="46"/>
      <c r="AL10" s="46"/>
      <c r="AM10" s="45">
        <f>AG10/AG7*100</f>
        <v>18.24994853494514</v>
      </c>
      <c r="AN10" s="45"/>
      <c r="AO10" s="45"/>
      <c r="AP10" s="45"/>
      <c r="AQ10" s="45"/>
      <c r="AR10" s="46">
        <v>3052533</v>
      </c>
      <c r="AS10" s="46"/>
      <c r="AT10" s="46"/>
      <c r="AU10" s="46"/>
      <c r="AV10" s="46"/>
      <c r="AW10" s="46"/>
      <c r="AX10" s="45">
        <f>AR10/AR7*100</f>
        <v>19.006124606852989</v>
      </c>
      <c r="AY10" s="45"/>
      <c r="AZ10" s="45"/>
      <c r="BA10" s="45"/>
      <c r="BB10" s="45"/>
      <c r="BC10" s="44">
        <v>2577404</v>
      </c>
      <c r="BD10" s="44"/>
      <c r="BE10" s="44"/>
      <c r="BF10" s="44"/>
      <c r="BG10" s="44"/>
      <c r="BH10" s="44"/>
      <c r="BI10" s="43">
        <f>BC10/BC7*100</f>
        <v>15.902812703053781</v>
      </c>
      <c r="BJ10" s="43"/>
      <c r="BK10" s="43"/>
      <c r="BL10" s="43"/>
      <c r="BM10" s="43"/>
      <c r="BN10" s="44">
        <v>2394509</v>
      </c>
      <c r="BO10" s="44"/>
      <c r="BP10" s="44"/>
      <c r="BQ10" s="44"/>
      <c r="BR10" s="44"/>
      <c r="BS10" s="44"/>
      <c r="BT10" s="43">
        <f>BN10/BN7*100</f>
        <v>14.984345188453792</v>
      </c>
      <c r="BU10" s="43"/>
      <c r="BV10" s="43"/>
      <c r="BW10" s="43"/>
      <c r="BX10" s="43"/>
      <c r="BY10" s="44">
        <v>1865286</v>
      </c>
      <c r="BZ10" s="44"/>
      <c r="CA10" s="44"/>
      <c r="CB10" s="44"/>
      <c r="CC10" s="44"/>
      <c r="CD10" s="44"/>
      <c r="CE10" s="43">
        <f>BY10/BY7*100</f>
        <v>10.953962007266208</v>
      </c>
      <c r="CF10" s="43"/>
      <c r="CG10" s="43"/>
      <c r="CH10" s="43"/>
      <c r="CI10" s="43"/>
      <c r="CJ10" s="44">
        <v>1989245</v>
      </c>
      <c r="CK10" s="44"/>
      <c r="CL10" s="44"/>
      <c r="CM10" s="44"/>
      <c r="CN10" s="44"/>
      <c r="CO10" s="44"/>
      <c r="CP10" s="43">
        <f>CJ10/CJ7*100</f>
        <v>12.220854072898216</v>
      </c>
      <c r="CQ10" s="43"/>
      <c r="CR10" s="43"/>
      <c r="CS10" s="43"/>
      <c r="CT10" s="43"/>
      <c r="CU10" s="44">
        <v>1998137</v>
      </c>
      <c r="CV10" s="44"/>
      <c r="CW10" s="44"/>
      <c r="CX10" s="44"/>
      <c r="CY10" s="44"/>
      <c r="CZ10" s="44"/>
      <c r="DA10" s="43">
        <f>CU10/CU7*100</f>
        <v>13.028065013802411</v>
      </c>
      <c r="DB10" s="43"/>
      <c r="DC10" s="43"/>
      <c r="DD10" s="43"/>
      <c r="DE10" s="43"/>
      <c r="DF10" s="44">
        <v>4453602</v>
      </c>
      <c r="DG10" s="44"/>
      <c r="DH10" s="44"/>
      <c r="DI10" s="44"/>
      <c r="DJ10" s="44"/>
      <c r="DK10" s="44"/>
      <c r="DL10" s="43">
        <f>DF10/DF7*100</f>
        <v>22.901164212267616</v>
      </c>
      <c r="DM10" s="43"/>
      <c r="DN10" s="43"/>
      <c r="DO10" s="43"/>
      <c r="DP10" s="43"/>
      <c r="DQ10" s="44">
        <v>2823710</v>
      </c>
      <c r="DR10" s="44"/>
      <c r="DS10" s="44"/>
      <c r="DT10" s="44"/>
      <c r="DU10" s="44"/>
      <c r="DV10" s="44"/>
      <c r="DW10" s="43">
        <v>16.722172134778443</v>
      </c>
      <c r="DX10" s="43"/>
      <c r="DY10" s="43"/>
      <c r="DZ10" s="43"/>
      <c r="EA10" s="43"/>
      <c r="EB10" s="44">
        <v>4308967</v>
      </c>
      <c r="EC10" s="44"/>
      <c r="ED10" s="44"/>
      <c r="EE10" s="44"/>
      <c r="EF10" s="44"/>
      <c r="EG10" s="44"/>
      <c r="EH10" s="43">
        <f>EB10/EB7*100</f>
        <v>23.287139164123115</v>
      </c>
      <c r="EI10" s="43"/>
      <c r="EJ10" s="43"/>
      <c r="EK10" s="43"/>
      <c r="EL10" s="43"/>
    </row>
    <row r="11" spans="1:142" ht="33" customHeight="1" x14ac:dyDescent="0.2">
      <c r="A11" s="4"/>
      <c r="B11" s="4"/>
      <c r="C11" s="14" t="s">
        <v>63</v>
      </c>
      <c r="D11" s="14"/>
      <c r="E11" s="14"/>
      <c r="F11" s="14"/>
      <c r="G11" s="14"/>
      <c r="H11" s="14"/>
      <c r="I11" s="14"/>
      <c r="J11" s="13"/>
      <c r="K11" s="46">
        <v>4029657</v>
      </c>
      <c r="L11" s="46"/>
      <c r="M11" s="46"/>
      <c r="N11" s="46"/>
      <c r="O11" s="46"/>
      <c r="P11" s="46"/>
      <c r="Q11" s="45">
        <f>K11/K7*100</f>
        <v>22.119154776563249</v>
      </c>
      <c r="R11" s="45"/>
      <c r="S11" s="45"/>
      <c r="T11" s="45"/>
      <c r="U11" s="45"/>
      <c r="V11" s="46">
        <v>3934531.7620000001</v>
      </c>
      <c r="W11" s="46"/>
      <c r="X11" s="46"/>
      <c r="Y11" s="46"/>
      <c r="Z11" s="46"/>
      <c r="AA11" s="46"/>
      <c r="AB11" s="45">
        <v>20.7</v>
      </c>
      <c r="AC11" s="45"/>
      <c r="AD11" s="45"/>
      <c r="AE11" s="45"/>
      <c r="AF11" s="45"/>
      <c r="AG11" s="46">
        <v>4189427</v>
      </c>
      <c r="AH11" s="46"/>
      <c r="AI11" s="46"/>
      <c r="AJ11" s="46"/>
      <c r="AK11" s="46"/>
      <c r="AL11" s="46"/>
      <c r="AM11" s="45">
        <f>AG11/AG7*100</f>
        <v>25.60678033149852</v>
      </c>
      <c r="AN11" s="45"/>
      <c r="AO11" s="45"/>
      <c r="AP11" s="45"/>
      <c r="AQ11" s="45"/>
      <c r="AR11" s="46">
        <v>4079301</v>
      </c>
      <c r="AS11" s="46"/>
      <c r="AT11" s="46"/>
      <c r="AU11" s="46"/>
      <c r="AV11" s="46"/>
      <c r="AW11" s="46"/>
      <c r="AX11" s="45">
        <f>AR11/AR7*100</f>
        <v>25.399136754577267</v>
      </c>
      <c r="AY11" s="45"/>
      <c r="AZ11" s="45"/>
      <c r="BA11" s="45"/>
      <c r="BB11" s="45"/>
      <c r="BC11" s="44">
        <v>4277175</v>
      </c>
      <c r="BD11" s="44"/>
      <c r="BE11" s="44"/>
      <c r="BF11" s="44"/>
      <c r="BG11" s="44"/>
      <c r="BH11" s="44"/>
      <c r="BI11" s="43">
        <f>BC11/BC7*100</f>
        <v>26.390551470853641</v>
      </c>
      <c r="BJ11" s="43"/>
      <c r="BK11" s="43"/>
      <c r="BL11" s="43"/>
      <c r="BM11" s="43"/>
      <c r="BN11" s="44">
        <v>4444018</v>
      </c>
      <c r="BO11" s="44"/>
      <c r="BP11" s="44"/>
      <c r="BQ11" s="44"/>
      <c r="BR11" s="44"/>
      <c r="BS11" s="44"/>
      <c r="BT11" s="43">
        <f>BN11/BN7*100</f>
        <v>27.809751283332844</v>
      </c>
      <c r="BU11" s="43"/>
      <c r="BV11" s="43"/>
      <c r="BW11" s="43"/>
      <c r="BX11" s="43"/>
      <c r="BY11" s="44">
        <v>4755571</v>
      </c>
      <c r="BZ11" s="44"/>
      <c r="CA11" s="44"/>
      <c r="CB11" s="44"/>
      <c r="CC11" s="44"/>
      <c r="CD11" s="44"/>
      <c r="CE11" s="43">
        <f>BY11/BY7*100</f>
        <v>27.927269092705874</v>
      </c>
      <c r="CF11" s="43"/>
      <c r="CG11" s="43"/>
      <c r="CH11" s="43"/>
      <c r="CI11" s="43"/>
      <c r="CJ11" s="44">
        <v>4440867</v>
      </c>
      <c r="CK11" s="44"/>
      <c r="CL11" s="44"/>
      <c r="CM11" s="44"/>
      <c r="CN11" s="44"/>
      <c r="CO11" s="44"/>
      <c r="CP11" s="43">
        <f>CJ11/CJ7*100</f>
        <v>27.28230437384499</v>
      </c>
      <c r="CQ11" s="43"/>
      <c r="CR11" s="43"/>
      <c r="CS11" s="43"/>
      <c r="CT11" s="43"/>
      <c r="CU11" s="44">
        <v>4518368</v>
      </c>
      <c r="CV11" s="44"/>
      <c r="CW11" s="44"/>
      <c r="CX11" s="44"/>
      <c r="CY11" s="44"/>
      <c r="CZ11" s="44"/>
      <c r="DA11" s="43">
        <f>CU11/CU7*100</f>
        <v>29.460238242064673</v>
      </c>
      <c r="DB11" s="43"/>
      <c r="DC11" s="43"/>
      <c r="DD11" s="43"/>
      <c r="DE11" s="43"/>
      <c r="DF11" s="44">
        <v>4450925</v>
      </c>
      <c r="DG11" s="44"/>
      <c r="DH11" s="44"/>
      <c r="DI11" s="44"/>
      <c r="DJ11" s="44"/>
      <c r="DK11" s="44"/>
      <c r="DL11" s="43">
        <f>DF11/DF7*100</f>
        <v>22.887398631823689</v>
      </c>
      <c r="DM11" s="43"/>
      <c r="DN11" s="43"/>
      <c r="DO11" s="43"/>
      <c r="DP11" s="43"/>
      <c r="DQ11" s="44">
        <v>4891872</v>
      </c>
      <c r="DR11" s="44"/>
      <c r="DS11" s="44"/>
      <c r="DT11" s="44"/>
      <c r="DU11" s="44"/>
      <c r="DV11" s="44"/>
      <c r="DW11" s="43">
        <v>28.969945796594864</v>
      </c>
      <c r="DX11" s="43"/>
      <c r="DY11" s="43"/>
      <c r="DZ11" s="43"/>
      <c r="EA11" s="43"/>
      <c r="EB11" s="44">
        <v>4615042</v>
      </c>
      <c r="EC11" s="44"/>
      <c r="ED11" s="44"/>
      <c r="EE11" s="44"/>
      <c r="EF11" s="44"/>
      <c r="EG11" s="44"/>
      <c r="EH11" s="43">
        <f>EB11/EB7*100</f>
        <v>24.941273697912528</v>
      </c>
      <c r="EI11" s="43"/>
      <c r="EJ11" s="43"/>
      <c r="EK11" s="43"/>
      <c r="EL11" s="43"/>
    </row>
    <row r="12" spans="1:142" ht="33" customHeight="1" x14ac:dyDescent="0.2">
      <c r="A12" s="4"/>
      <c r="B12" s="4"/>
      <c r="C12" s="14" t="s">
        <v>62</v>
      </c>
      <c r="D12" s="14"/>
      <c r="E12" s="14"/>
      <c r="F12" s="14"/>
      <c r="G12" s="14"/>
      <c r="H12" s="14"/>
      <c r="I12" s="14"/>
      <c r="J12" s="13"/>
      <c r="K12" s="46">
        <v>1973089</v>
      </c>
      <c r="L12" s="46"/>
      <c r="M12" s="46"/>
      <c r="N12" s="46"/>
      <c r="O12" s="46"/>
      <c r="P12" s="46"/>
      <c r="Q12" s="45">
        <v>10.9</v>
      </c>
      <c r="R12" s="45"/>
      <c r="S12" s="45"/>
      <c r="T12" s="45"/>
      <c r="U12" s="45"/>
      <c r="V12" s="46">
        <v>1987661.8589999999</v>
      </c>
      <c r="W12" s="46"/>
      <c r="X12" s="46"/>
      <c r="Y12" s="46"/>
      <c r="Z12" s="46"/>
      <c r="AA12" s="46"/>
      <c r="AB12" s="45">
        <f>V12/V7*100</f>
        <v>10.485075579765594</v>
      </c>
      <c r="AC12" s="45"/>
      <c r="AD12" s="45"/>
      <c r="AE12" s="45"/>
      <c r="AF12" s="45"/>
      <c r="AG12" s="46">
        <v>1957061</v>
      </c>
      <c r="AH12" s="46"/>
      <c r="AI12" s="46"/>
      <c r="AJ12" s="46"/>
      <c r="AK12" s="46"/>
      <c r="AL12" s="46"/>
      <c r="AM12" s="45">
        <f>AG12/AG7*100</f>
        <v>11.962025146241437</v>
      </c>
      <c r="AN12" s="45"/>
      <c r="AO12" s="45"/>
      <c r="AP12" s="45"/>
      <c r="AQ12" s="45"/>
      <c r="AR12" s="46">
        <v>2060358</v>
      </c>
      <c r="AS12" s="46"/>
      <c r="AT12" s="46"/>
      <c r="AU12" s="46"/>
      <c r="AV12" s="46"/>
      <c r="AW12" s="46"/>
      <c r="AX12" s="45">
        <f>AR12/AR7*100</f>
        <v>12.828500423329221</v>
      </c>
      <c r="AY12" s="45"/>
      <c r="AZ12" s="45"/>
      <c r="BA12" s="45"/>
      <c r="BB12" s="45"/>
      <c r="BC12" s="44">
        <v>1998674</v>
      </c>
      <c r="BD12" s="44"/>
      <c r="BE12" s="44"/>
      <c r="BF12" s="44"/>
      <c r="BG12" s="44"/>
      <c r="BH12" s="44"/>
      <c r="BI12" s="43">
        <f>BC12/BC7*100</f>
        <v>12.331996953703538</v>
      </c>
      <c r="BJ12" s="43"/>
      <c r="BK12" s="43"/>
      <c r="BL12" s="43"/>
      <c r="BM12" s="43"/>
      <c r="BN12" s="44">
        <v>1969551</v>
      </c>
      <c r="BO12" s="44"/>
      <c r="BP12" s="44"/>
      <c r="BQ12" s="44"/>
      <c r="BR12" s="44"/>
      <c r="BS12" s="44"/>
      <c r="BT12" s="43">
        <f>BN12/BN7*100</f>
        <v>12.325045364316592</v>
      </c>
      <c r="BU12" s="43"/>
      <c r="BV12" s="43"/>
      <c r="BW12" s="43"/>
      <c r="BX12" s="43"/>
      <c r="BY12" s="44">
        <v>2028740</v>
      </c>
      <c r="BZ12" s="44"/>
      <c r="CA12" s="44"/>
      <c r="CB12" s="44"/>
      <c r="CC12" s="44"/>
      <c r="CD12" s="44"/>
      <c r="CE12" s="43">
        <f>BY12/BY7*100</f>
        <v>11.913851753897926</v>
      </c>
      <c r="CF12" s="43"/>
      <c r="CG12" s="43"/>
      <c r="CH12" s="43"/>
      <c r="CI12" s="43"/>
      <c r="CJ12" s="44">
        <v>2066687</v>
      </c>
      <c r="CK12" s="44"/>
      <c r="CL12" s="44"/>
      <c r="CM12" s="44"/>
      <c r="CN12" s="44"/>
      <c r="CO12" s="44"/>
      <c r="CP12" s="43">
        <f>CJ12/CJ7*100</f>
        <v>12.696616174154412</v>
      </c>
      <c r="CQ12" s="43"/>
      <c r="CR12" s="43"/>
      <c r="CS12" s="43"/>
      <c r="CT12" s="43"/>
      <c r="CU12" s="44">
        <v>2124163</v>
      </c>
      <c r="CV12" s="44"/>
      <c r="CW12" s="44"/>
      <c r="CX12" s="44"/>
      <c r="CY12" s="44"/>
      <c r="CZ12" s="44"/>
      <c r="DA12" s="43">
        <f>CU12/CU7*100</f>
        <v>13.849767890747017</v>
      </c>
      <c r="DB12" s="43"/>
      <c r="DC12" s="43"/>
      <c r="DD12" s="43"/>
      <c r="DE12" s="43"/>
      <c r="DF12" s="44">
        <v>2248099</v>
      </c>
      <c r="DG12" s="44"/>
      <c r="DH12" s="44"/>
      <c r="DI12" s="44"/>
      <c r="DJ12" s="44"/>
      <c r="DK12" s="44"/>
      <c r="DL12" s="43">
        <f>DF12/DF7*100</f>
        <v>11.560099974006347</v>
      </c>
      <c r="DM12" s="43"/>
      <c r="DN12" s="43"/>
      <c r="DO12" s="43"/>
      <c r="DP12" s="43"/>
      <c r="DQ12" s="44">
        <v>2362233</v>
      </c>
      <c r="DR12" s="44"/>
      <c r="DS12" s="44"/>
      <c r="DT12" s="44"/>
      <c r="DU12" s="44"/>
      <c r="DV12" s="44"/>
      <c r="DW12" s="43">
        <v>13.989278944528326</v>
      </c>
      <c r="DX12" s="43"/>
      <c r="DY12" s="43"/>
      <c r="DZ12" s="43"/>
      <c r="EA12" s="43"/>
      <c r="EB12" s="44">
        <v>2463587</v>
      </c>
      <c r="EC12" s="44"/>
      <c r="ED12" s="44"/>
      <c r="EE12" s="44"/>
      <c r="EF12" s="44"/>
      <c r="EG12" s="44"/>
      <c r="EH12" s="43">
        <f>EB12/EB7*100</f>
        <v>13.314071171100769</v>
      </c>
      <c r="EI12" s="43"/>
      <c r="EJ12" s="43"/>
      <c r="EK12" s="43"/>
      <c r="EL12" s="43"/>
    </row>
    <row r="13" spans="1:142" ht="33" customHeight="1" x14ac:dyDescent="0.2">
      <c r="A13" s="4"/>
      <c r="B13" s="4"/>
      <c r="C13" s="16" t="s">
        <v>61</v>
      </c>
      <c r="D13" s="16"/>
      <c r="E13" s="16"/>
      <c r="F13" s="16"/>
      <c r="G13" s="16"/>
      <c r="H13" s="16"/>
      <c r="I13" s="16"/>
      <c r="J13" s="15"/>
      <c r="K13" s="46">
        <v>53433</v>
      </c>
      <c r="L13" s="46"/>
      <c r="M13" s="46"/>
      <c r="N13" s="46"/>
      <c r="O13" s="46"/>
      <c r="P13" s="46"/>
      <c r="Q13" s="45">
        <f>K13/K7*100</f>
        <v>0.29329861007428276</v>
      </c>
      <c r="R13" s="45"/>
      <c r="S13" s="45"/>
      <c r="T13" s="45"/>
      <c r="U13" s="45"/>
      <c r="V13" s="46">
        <v>53424.754999999997</v>
      </c>
      <c r="W13" s="46"/>
      <c r="X13" s="46"/>
      <c r="Y13" s="46"/>
      <c r="Z13" s="46"/>
      <c r="AA13" s="46"/>
      <c r="AB13" s="45">
        <f>V13/V7*100</f>
        <v>0.28181986360963812</v>
      </c>
      <c r="AC13" s="45"/>
      <c r="AD13" s="45"/>
      <c r="AE13" s="45"/>
      <c r="AF13" s="45"/>
      <c r="AG13" s="46">
        <v>51917</v>
      </c>
      <c r="AH13" s="46"/>
      <c r="AI13" s="46"/>
      <c r="AJ13" s="46"/>
      <c r="AK13" s="46"/>
      <c r="AL13" s="46"/>
      <c r="AM13" s="45">
        <f>AG13/AG7*100</f>
        <v>0.31732912746072639</v>
      </c>
      <c r="AN13" s="45"/>
      <c r="AO13" s="45"/>
      <c r="AP13" s="45"/>
      <c r="AQ13" s="45"/>
      <c r="AR13" s="46">
        <v>51427</v>
      </c>
      <c r="AS13" s="46"/>
      <c r="AT13" s="46"/>
      <c r="AU13" s="46"/>
      <c r="AV13" s="46"/>
      <c r="AW13" s="46"/>
      <c r="AX13" s="45">
        <f>AR13/AR7*100</f>
        <v>0.32020226158296361</v>
      </c>
      <c r="AY13" s="45"/>
      <c r="AZ13" s="45"/>
      <c r="BA13" s="45"/>
      <c r="BB13" s="45"/>
      <c r="BC13" s="44">
        <v>53870</v>
      </c>
      <c r="BD13" s="44"/>
      <c r="BE13" s="44"/>
      <c r="BF13" s="44"/>
      <c r="BG13" s="44"/>
      <c r="BH13" s="44"/>
      <c r="BI13" s="43">
        <f>BC13/BC7*100</f>
        <v>0.33238270768319877</v>
      </c>
      <c r="BJ13" s="43"/>
      <c r="BK13" s="43"/>
      <c r="BL13" s="43"/>
      <c r="BM13" s="43"/>
      <c r="BN13" s="44">
        <v>46983</v>
      </c>
      <c r="BO13" s="44"/>
      <c r="BP13" s="44"/>
      <c r="BQ13" s="44"/>
      <c r="BR13" s="44"/>
      <c r="BS13" s="44"/>
      <c r="BT13" s="43">
        <f>BN13/BN7*100</f>
        <v>0.2940099577780349</v>
      </c>
      <c r="BU13" s="43"/>
      <c r="BV13" s="43"/>
      <c r="BW13" s="43"/>
      <c r="BX13" s="43"/>
      <c r="BY13" s="44">
        <v>82519</v>
      </c>
      <c r="BZ13" s="44"/>
      <c r="CA13" s="44"/>
      <c r="CB13" s="44"/>
      <c r="CC13" s="44"/>
      <c r="CD13" s="44"/>
      <c r="CE13" s="43">
        <f>BY13/BY7*100</f>
        <v>0.48459592302606697</v>
      </c>
      <c r="CF13" s="43"/>
      <c r="CG13" s="43"/>
      <c r="CH13" s="43"/>
      <c r="CI13" s="43"/>
      <c r="CJ13" s="44">
        <v>48524</v>
      </c>
      <c r="CK13" s="44"/>
      <c r="CL13" s="44"/>
      <c r="CM13" s="44"/>
      <c r="CN13" s="44"/>
      <c r="CO13" s="44"/>
      <c r="CP13" s="43">
        <f>CJ13/CJ7*100</f>
        <v>0.29810542343115753</v>
      </c>
      <c r="CQ13" s="43"/>
      <c r="CR13" s="43"/>
      <c r="CS13" s="43"/>
      <c r="CT13" s="43"/>
      <c r="CU13" s="44">
        <v>66321</v>
      </c>
      <c r="CV13" s="44"/>
      <c r="CW13" s="44"/>
      <c r="CX13" s="44"/>
      <c r="CY13" s="44"/>
      <c r="CZ13" s="44"/>
      <c r="DA13" s="43">
        <f>CU13/CU7*100</f>
        <v>0.43241994907275616</v>
      </c>
      <c r="DB13" s="43"/>
      <c r="DC13" s="43"/>
      <c r="DD13" s="43"/>
      <c r="DE13" s="43"/>
      <c r="DF13" s="44">
        <v>51968</v>
      </c>
      <c r="DG13" s="44"/>
      <c r="DH13" s="44"/>
      <c r="DI13" s="44"/>
      <c r="DJ13" s="44"/>
      <c r="DK13" s="44"/>
      <c r="DL13" s="43">
        <f>DF13/DF7*100</f>
        <v>0.26722812271575308</v>
      </c>
      <c r="DM13" s="43"/>
      <c r="DN13" s="43"/>
      <c r="DO13" s="43"/>
      <c r="DP13" s="43"/>
      <c r="DQ13" s="44">
        <v>53575</v>
      </c>
      <c r="DR13" s="44"/>
      <c r="DS13" s="44"/>
      <c r="DT13" s="44"/>
      <c r="DU13" s="44"/>
      <c r="DV13" s="44"/>
      <c r="DW13" s="43">
        <v>0.31727421446280074</v>
      </c>
      <c r="DX13" s="43"/>
      <c r="DY13" s="43"/>
      <c r="DZ13" s="43"/>
      <c r="EA13" s="43"/>
      <c r="EB13" s="44">
        <v>55860</v>
      </c>
      <c r="EC13" s="44"/>
      <c r="ED13" s="44"/>
      <c r="EE13" s="44"/>
      <c r="EF13" s="44"/>
      <c r="EG13" s="44"/>
      <c r="EH13" s="43">
        <f>EB13/EB7*100</f>
        <v>0.30188664561782835</v>
      </c>
      <c r="EI13" s="43"/>
      <c r="EJ13" s="43"/>
      <c r="EK13" s="43"/>
      <c r="EL13" s="43"/>
    </row>
    <row r="14" spans="1:142" ht="33" customHeight="1" x14ac:dyDescent="0.2">
      <c r="A14" s="4"/>
      <c r="B14" s="4"/>
      <c r="C14" s="16" t="s">
        <v>60</v>
      </c>
      <c r="D14" s="16"/>
      <c r="E14" s="16"/>
      <c r="F14" s="16"/>
      <c r="G14" s="16"/>
      <c r="H14" s="16"/>
      <c r="I14" s="16"/>
      <c r="J14" s="15"/>
      <c r="K14" s="46">
        <v>1011401</v>
      </c>
      <c r="L14" s="46"/>
      <c r="M14" s="46"/>
      <c r="N14" s="46"/>
      <c r="O14" s="46"/>
      <c r="P14" s="46"/>
      <c r="Q14" s="45">
        <f>K14/K7*100</f>
        <v>5.5516723284812688</v>
      </c>
      <c r="R14" s="45"/>
      <c r="S14" s="45"/>
      <c r="T14" s="45"/>
      <c r="U14" s="45"/>
      <c r="V14" s="46">
        <v>1007723.551</v>
      </c>
      <c r="W14" s="46"/>
      <c r="X14" s="46"/>
      <c r="Y14" s="46"/>
      <c r="Z14" s="46"/>
      <c r="AA14" s="46"/>
      <c r="AB14" s="45">
        <f>V14/V7*100</f>
        <v>5.3158224815264052</v>
      </c>
      <c r="AC14" s="45"/>
      <c r="AD14" s="45"/>
      <c r="AE14" s="45"/>
      <c r="AF14" s="45"/>
      <c r="AG14" s="46">
        <v>993492</v>
      </c>
      <c r="AH14" s="46"/>
      <c r="AI14" s="46"/>
      <c r="AJ14" s="46"/>
      <c r="AK14" s="46"/>
      <c r="AL14" s="46"/>
      <c r="AM14" s="45">
        <f>AG14/AG7*100</f>
        <v>6.072460841327735</v>
      </c>
      <c r="AN14" s="45"/>
      <c r="AO14" s="45"/>
      <c r="AP14" s="45"/>
      <c r="AQ14" s="45"/>
      <c r="AR14" s="46">
        <v>949072</v>
      </c>
      <c r="AS14" s="46"/>
      <c r="AT14" s="46"/>
      <c r="AU14" s="46"/>
      <c r="AV14" s="46"/>
      <c r="AW14" s="46"/>
      <c r="AX14" s="45">
        <f>AR14/AR7*100</f>
        <v>5.9092500205158078</v>
      </c>
      <c r="AY14" s="45"/>
      <c r="AZ14" s="45"/>
      <c r="BA14" s="45"/>
      <c r="BB14" s="45"/>
      <c r="BC14" s="44">
        <v>1003939</v>
      </c>
      <c r="BD14" s="44"/>
      <c r="BE14" s="44"/>
      <c r="BF14" s="44"/>
      <c r="BG14" s="44"/>
      <c r="BH14" s="44"/>
      <c r="BI14" s="43">
        <f>BC14/BC7*100</f>
        <v>6.194393227561962</v>
      </c>
      <c r="BJ14" s="43"/>
      <c r="BK14" s="43"/>
      <c r="BL14" s="43"/>
      <c r="BM14" s="43"/>
      <c r="BN14" s="44">
        <v>937487</v>
      </c>
      <c r="BO14" s="44"/>
      <c r="BP14" s="44"/>
      <c r="BQ14" s="44"/>
      <c r="BR14" s="44"/>
      <c r="BS14" s="44"/>
      <c r="BT14" s="43">
        <f>BN14/BN7*100</f>
        <v>5.8666009681684148</v>
      </c>
      <c r="BU14" s="43"/>
      <c r="BV14" s="43"/>
      <c r="BW14" s="43"/>
      <c r="BX14" s="43"/>
      <c r="BY14" s="44">
        <v>1013601</v>
      </c>
      <c r="BZ14" s="44"/>
      <c r="CA14" s="44"/>
      <c r="CB14" s="44"/>
      <c r="CC14" s="44"/>
      <c r="CD14" s="44"/>
      <c r="CE14" s="43">
        <f>BY14/BY7*100</f>
        <v>5.9524098956015514</v>
      </c>
      <c r="CF14" s="43"/>
      <c r="CG14" s="43"/>
      <c r="CH14" s="43"/>
      <c r="CI14" s="43"/>
      <c r="CJ14" s="44">
        <v>920042</v>
      </c>
      <c r="CK14" s="44"/>
      <c r="CL14" s="44"/>
      <c r="CM14" s="44"/>
      <c r="CN14" s="44"/>
      <c r="CO14" s="44"/>
      <c r="CP14" s="43">
        <f>CJ14/CJ7*100</f>
        <v>5.6522444560310161</v>
      </c>
      <c r="CQ14" s="43"/>
      <c r="CR14" s="43"/>
      <c r="CS14" s="43"/>
      <c r="CT14" s="43"/>
      <c r="CU14" s="44">
        <v>959851</v>
      </c>
      <c r="CV14" s="44"/>
      <c r="CW14" s="44"/>
      <c r="CX14" s="44"/>
      <c r="CY14" s="44"/>
      <c r="CZ14" s="44"/>
      <c r="DA14" s="43">
        <f>CU14/CU7*100</f>
        <v>6.2583302504098866</v>
      </c>
      <c r="DB14" s="43"/>
      <c r="DC14" s="43"/>
      <c r="DD14" s="43"/>
      <c r="DE14" s="43"/>
      <c r="DF14" s="44">
        <v>1042111</v>
      </c>
      <c r="DG14" s="44"/>
      <c r="DH14" s="44"/>
      <c r="DI14" s="44"/>
      <c r="DJ14" s="44"/>
      <c r="DK14" s="44"/>
      <c r="DL14" s="43">
        <f>DF14/DF7*100</f>
        <v>5.3587085550999882</v>
      </c>
      <c r="DM14" s="43"/>
      <c r="DN14" s="43"/>
      <c r="DO14" s="43"/>
      <c r="DP14" s="43"/>
      <c r="DQ14" s="44">
        <v>862273</v>
      </c>
      <c r="DR14" s="44"/>
      <c r="DS14" s="44"/>
      <c r="DT14" s="44"/>
      <c r="DU14" s="44"/>
      <c r="DV14" s="44"/>
      <c r="DW14" s="43">
        <v>5.1064300275778356</v>
      </c>
      <c r="DX14" s="43"/>
      <c r="DY14" s="43"/>
      <c r="DZ14" s="43"/>
      <c r="EA14" s="43"/>
      <c r="EB14" s="44">
        <v>1060767</v>
      </c>
      <c r="EC14" s="44"/>
      <c r="ED14" s="44"/>
      <c r="EE14" s="44"/>
      <c r="EF14" s="44"/>
      <c r="EG14" s="44"/>
      <c r="EH14" s="43">
        <f>EB14/EB7*100</f>
        <v>5.732749577731596</v>
      </c>
      <c r="EI14" s="43"/>
      <c r="EJ14" s="43"/>
      <c r="EK14" s="43"/>
      <c r="EL14" s="43"/>
    </row>
    <row r="15" spans="1:142" ht="33" customHeight="1" x14ac:dyDescent="0.2">
      <c r="A15" s="4"/>
      <c r="B15" s="4"/>
      <c r="C15" s="16" t="s">
        <v>59</v>
      </c>
      <c r="D15" s="16"/>
      <c r="E15" s="16"/>
      <c r="F15" s="16"/>
      <c r="G15" s="16"/>
      <c r="H15" s="16"/>
      <c r="I15" s="16"/>
      <c r="J15" s="15"/>
      <c r="K15" s="46">
        <v>260483</v>
      </c>
      <c r="L15" s="46"/>
      <c r="M15" s="46"/>
      <c r="N15" s="46"/>
      <c r="O15" s="46"/>
      <c r="P15" s="46"/>
      <c r="Q15" s="45">
        <f>K15/K7*100</f>
        <v>1.4298149429749294</v>
      </c>
      <c r="R15" s="45"/>
      <c r="S15" s="45"/>
      <c r="T15" s="45"/>
      <c r="U15" s="45"/>
      <c r="V15" s="46">
        <v>247666.06599999999</v>
      </c>
      <c r="W15" s="46"/>
      <c r="X15" s="46"/>
      <c r="Y15" s="46"/>
      <c r="Z15" s="46"/>
      <c r="AA15" s="46"/>
      <c r="AB15" s="45">
        <f>V15/V7*100</f>
        <v>1.3064583439054731</v>
      </c>
      <c r="AC15" s="45"/>
      <c r="AD15" s="45"/>
      <c r="AE15" s="45"/>
      <c r="AF15" s="45"/>
      <c r="AG15" s="46">
        <v>273783</v>
      </c>
      <c r="AH15" s="46"/>
      <c r="AI15" s="46"/>
      <c r="AJ15" s="46"/>
      <c r="AK15" s="46"/>
      <c r="AL15" s="46"/>
      <c r="AM15" s="45">
        <f>AG15/AG7*100</f>
        <v>1.6734272108091772</v>
      </c>
      <c r="AN15" s="45"/>
      <c r="AO15" s="45"/>
      <c r="AP15" s="45"/>
      <c r="AQ15" s="45"/>
      <c r="AR15" s="46">
        <v>268719</v>
      </c>
      <c r="AS15" s="46"/>
      <c r="AT15" s="46"/>
      <c r="AU15" s="46"/>
      <c r="AV15" s="46"/>
      <c r="AW15" s="46"/>
      <c r="AX15" s="45">
        <f>AR15/AR7*100</f>
        <v>1.6731372922844501</v>
      </c>
      <c r="AY15" s="45"/>
      <c r="AZ15" s="45"/>
      <c r="BA15" s="45"/>
      <c r="BB15" s="45"/>
      <c r="BC15" s="44">
        <v>472325</v>
      </c>
      <c r="BD15" s="44"/>
      <c r="BE15" s="44"/>
      <c r="BF15" s="44"/>
      <c r="BG15" s="44"/>
      <c r="BH15" s="44"/>
      <c r="BI15" s="43">
        <f>BC15/BC7*100</f>
        <v>2.9142874031272852</v>
      </c>
      <c r="BJ15" s="43"/>
      <c r="BK15" s="43"/>
      <c r="BL15" s="43"/>
      <c r="BM15" s="43"/>
      <c r="BN15" s="44">
        <v>407166</v>
      </c>
      <c r="BO15" s="44"/>
      <c r="BP15" s="44"/>
      <c r="BQ15" s="44"/>
      <c r="BR15" s="44"/>
      <c r="BS15" s="44"/>
      <c r="BT15" s="43">
        <f>BN15/BN7*100+0.1</f>
        <v>2.6479611448534865</v>
      </c>
      <c r="BU15" s="43"/>
      <c r="BV15" s="43"/>
      <c r="BW15" s="43"/>
      <c r="BX15" s="43"/>
      <c r="BY15" s="44">
        <v>465958</v>
      </c>
      <c r="BZ15" s="44"/>
      <c r="CA15" s="44"/>
      <c r="CB15" s="44"/>
      <c r="CC15" s="44"/>
      <c r="CD15" s="44"/>
      <c r="CE15" s="43">
        <f>BY15/BY7*100</f>
        <v>2.7363558344306171</v>
      </c>
      <c r="CF15" s="43"/>
      <c r="CG15" s="43"/>
      <c r="CH15" s="43"/>
      <c r="CI15" s="43"/>
      <c r="CJ15" s="44">
        <v>431414</v>
      </c>
      <c r="CK15" s="44"/>
      <c r="CL15" s="44"/>
      <c r="CM15" s="44"/>
      <c r="CN15" s="44"/>
      <c r="CO15" s="44"/>
      <c r="CP15" s="43">
        <f>CJ15/CJ7*100</f>
        <v>2.6503761673425399</v>
      </c>
      <c r="CQ15" s="43"/>
      <c r="CR15" s="43"/>
      <c r="CS15" s="43"/>
      <c r="CT15" s="43"/>
      <c r="CU15" s="44">
        <v>436199</v>
      </c>
      <c r="CV15" s="44"/>
      <c r="CW15" s="44"/>
      <c r="CX15" s="44"/>
      <c r="CY15" s="44"/>
      <c r="CZ15" s="44"/>
      <c r="DA15" s="43">
        <f>CU15/CU7*100+0.1</f>
        <v>2.9440637108244321</v>
      </c>
      <c r="DB15" s="43"/>
      <c r="DC15" s="43"/>
      <c r="DD15" s="43"/>
      <c r="DE15" s="43"/>
      <c r="DF15" s="44">
        <v>794584</v>
      </c>
      <c r="DG15" s="44"/>
      <c r="DH15" s="44"/>
      <c r="DI15" s="44"/>
      <c r="DJ15" s="44"/>
      <c r="DK15" s="44"/>
      <c r="DL15" s="43">
        <f>DF15/DF7*100+0.1</f>
        <v>4.1858834409631687</v>
      </c>
      <c r="DM15" s="43"/>
      <c r="DN15" s="43"/>
      <c r="DO15" s="43"/>
      <c r="DP15" s="43"/>
      <c r="DQ15" s="44">
        <v>677461</v>
      </c>
      <c r="DR15" s="44"/>
      <c r="DS15" s="44"/>
      <c r="DT15" s="44"/>
      <c r="DU15" s="44"/>
      <c r="DV15" s="44"/>
      <c r="DW15" s="43">
        <v>4.1119627924252624</v>
      </c>
      <c r="DX15" s="43"/>
      <c r="DY15" s="43"/>
      <c r="DZ15" s="43"/>
      <c r="EA15" s="43"/>
      <c r="EB15" s="44">
        <v>728771</v>
      </c>
      <c r="EC15" s="44"/>
      <c r="ED15" s="44"/>
      <c r="EE15" s="44"/>
      <c r="EF15" s="44"/>
      <c r="EG15" s="44"/>
      <c r="EH15" s="43">
        <f>EB15/EB7*100+0.1</f>
        <v>4.0385290478616254</v>
      </c>
      <c r="EI15" s="43"/>
      <c r="EJ15" s="43"/>
      <c r="EK15" s="43"/>
      <c r="EL15" s="43"/>
    </row>
    <row r="16" spans="1:142" ht="33" customHeight="1" x14ac:dyDescent="0.2">
      <c r="A16" s="4"/>
      <c r="B16" s="4"/>
      <c r="C16" s="16" t="s">
        <v>58</v>
      </c>
      <c r="D16" s="16"/>
      <c r="E16" s="16"/>
      <c r="F16" s="16"/>
      <c r="G16" s="16"/>
      <c r="H16" s="16"/>
      <c r="I16" s="16"/>
      <c r="J16" s="15"/>
      <c r="K16" s="46">
        <v>1442403</v>
      </c>
      <c r="L16" s="46"/>
      <c r="M16" s="46"/>
      <c r="N16" s="46"/>
      <c r="O16" s="46"/>
      <c r="P16" s="46"/>
      <c r="Q16" s="45">
        <f>K16/K7*100</f>
        <v>7.9174816137401169</v>
      </c>
      <c r="R16" s="45"/>
      <c r="S16" s="45"/>
      <c r="T16" s="45"/>
      <c r="U16" s="45"/>
      <c r="V16" s="46">
        <v>1761095.9280000001</v>
      </c>
      <c r="W16" s="46"/>
      <c r="X16" s="46"/>
      <c r="Y16" s="46"/>
      <c r="Z16" s="46"/>
      <c r="AA16" s="46"/>
      <c r="AB16" s="45">
        <f>V16/V7*100</f>
        <v>9.2899221387622486</v>
      </c>
      <c r="AC16" s="45"/>
      <c r="AD16" s="45"/>
      <c r="AE16" s="45"/>
      <c r="AF16" s="45"/>
      <c r="AG16" s="46">
        <v>1399087</v>
      </c>
      <c r="AH16" s="46"/>
      <c r="AI16" s="46"/>
      <c r="AJ16" s="46"/>
      <c r="AK16" s="46"/>
      <c r="AL16" s="46"/>
      <c r="AM16" s="45">
        <v>8.5</v>
      </c>
      <c r="AN16" s="45"/>
      <c r="AO16" s="45"/>
      <c r="AP16" s="45"/>
      <c r="AQ16" s="45"/>
      <c r="AR16" s="46">
        <v>1154230</v>
      </c>
      <c r="AS16" s="46"/>
      <c r="AT16" s="46"/>
      <c r="AU16" s="46"/>
      <c r="AV16" s="46"/>
      <c r="AW16" s="46"/>
      <c r="AX16" s="45">
        <f>AR16/AR7*100</f>
        <v>7.1866345769129856</v>
      </c>
      <c r="AY16" s="45"/>
      <c r="AZ16" s="45"/>
      <c r="BA16" s="45"/>
      <c r="BB16" s="45"/>
      <c r="BC16" s="44">
        <v>1218697</v>
      </c>
      <c r="BD16" s="44"/>
      <c r="BE16" s="44"/>
      <c r="BF16" s="44"/>
      <c r="BG16" s="44"/>
      <c r="BH16" s="44"/>
      <c r="BI16" s="43">
        <f>BC16/BC7*100</f>
        <v>7.5194692538591292</v>
      </c>
      <c r="BJ16" s="43"/>
      <c r="BK16" s="43"/>
      <c r="BL16" s="43"/>
      <c r="BM16" s="43"/>
      <c r="BN16" s="44">
        <v>1185075</v>
      </c>
      <c r="BO16" s="44"/>
      <c r="BP16" s="44"/>
      <c r="BQ16" s="44"/>
      <c r="BR16" s="44"/>
      <c r="BS16" s="44"/>
      <c r="BT16" s="43">
        <f>BN16/BN7*100</f>
        <v>7.4159557864292349</v>
      </c>
      <c r="BU16" s="43"/>
      <c r="BV16" s="43"/>
      <c r="BW16" s="43"/>
      <c r="BX16" s="43"/>
      <c r="BY16" s="44">
        <v>1134581</v>
      </c>
      <c r="BZ16" s="44"/>
      <c r="CA16" s="44"/>
      <c r="CB16" s="44"/>
      <c r="CC16" s="44"/>
      <c r="CD16" s="44"/>
      <c r="CE16" s="43">
        <f>BY16/BY7*100</f>
        <v>6.6628694839108329</v>
      </c>
      <c r="CF16" s="43"/>
      <c r="CG16" s="43"/>
      <c r="CH16" s="43"/>
      <c r="CI16" s="43"/>
      <c r="CJ16" s="44">
        <v>1195889</v>
      </c>
      <c r="CK16" s="44"/>
      <c r="CL16" s="44"/>
      <c r="CM16" s="44"/>
      <c r="CN16" s="44"/>
      <c r="CO16" s="44"/>
      <c r="CP16" s="43">
        <f>CJ16/CJ7*100</f>
        <v>7.3469004352828202</v>
      </c>
      <c r="CQ16" s="43"/>
      <c r="CR16" s="43"/>
      <c r="CS16" s="43"/>
      <c r="CT16" s="43"/>
      <c r="CU16" s="44">
        <v>1143084</v>
      </c>
      <c r="CV16" s="44"/>
      <c r="CW16" s="44"/>
      <c r="CX16" s="44"/>
      <c r="CY16" s="44"/>
      <c r="CZ16" s="44"/>
      <c r="DA16" s="43">
        <f>CU16/CU7*100</f>
        <v>7.4530288304742456</v>
      </c>
      <c r="DB16" s="43"/>
      <c r="DC16" s="43"/>
      <c r="DD16" s="43"/>
      <c r="DE16" s="43"/>
      <c r="DF16" s="44">
        <v>1051454</v>
      </c>
      <c r="DG16" s="44"/>
      <c r="DH16" s="44"/>
      <c r="DI16" s="44"/>
      <c r="DJ16" s="44"/>
      <c r="DK16" s="44"/>
      <c r="DL16" s="43">
        <f>DF16/DF7*100</f>
        <v>5.4067518192343265</v>
      </c>
      <c r="DM16" s="43"/>
      <c r="DN16" s="43"/>
      <c r="DO16" s="43"/>
      <c r="DP16" s="43"/>
      <c r="DQ16" s="44">
        <v>1302066</v>
      </c>
      <c r="DR16" s="44"/>
      <c r="DS16" s="44"/>
      <c r="DT16" s="44"/>
      <c r="DU16" s="44"/>
      <c r="DV16" s="44"/>
      <c r="DW16" s="43">
        <v>7.7109093295141591</v>
      </c>
      <c r="DX16" s="43"/>
      <c r="DY16" s="43"/>
      <c r="DZ16" s="43"/>
      <c r="EA16" s="43"/>
      <c r="EB16" s="44">
        <v>983104</v>
      </c>
      <c r="EC16" s="44"/>
      <c r="ED16" s="44"/>
      <c r="EE16" s="44"/>
      <c r="EF16" s="44"/>
      <c r="EG16" s="44"/>
      <c r="EH16" s="43">
        <f>EB16/EB7*100</f>
        <v>5.3130320238716351</v>
      </c>
      <c r="EI16" s="43"/>
      <c r="EJ16" s="43"/>
      <c r="EK16" s="43"/>
      <c r="EL16" s="43"/>
    </row>
    <row r="17" spans="1:142" ht="33" customHeight="1" x14ac:dyDescent="0.2">
      <c r="A17" s="4"/>
      <c r="B17" s="4"/>
      <c r="C17" s="16" t="s">
        <v>57</v>
      </c>
      <c r="D17" s="16"/>
      <c r="E17" s="16"/>
      <c r="F17" s="16"/>
      <c r="G17" s="16"/>
      <c r="H17" s="16"/>
      <c r="I17" s="16"/>
      <c r="J17" s="15"/>
      <c r="K17" s="46">
        <v>567932</v>
      </c>
      <c r="L17" s="46"/>
      <c r="M17" s="46"/>
      <c r="N17" s="46"/>
      <c r="O17" s="46"/>
      <c r="P17" s="46"/>
      <c r="Q17" s="45">
        <f>K17/K7*100</f>
        <v>3.1174305432355953</v>
      </c>
      <c r="R17" s="45"/>
      <c r="S17" s="45"/>
      <c r="T17" s="45"/>
      <c r="U17" s="45"/>
      <c r="V17" s="46">
        <v>626088.55599999998</v>
      </c>
      <c r="W17" s="46"/>
      <c r="X17" s="46"/>
      <c r="Y17" s="46"/>
      <c r="Z17" s="46"/>
      <c r="AA17" s="46"/>
      <c r="AB17" s="45">
        <f>V17/V7*100</f>
        <v>3.3026673020676522</v>
      </c>
      <c r="AC17" s="45"/>
      <c r="AD17" s="45"/>
      <c r="AE17" s="45"/>
      <c r="AF17" s="45"/>
      <c r="AG17" s="46">
        <v>711417</v>
      </c>
      <c r="AH17" s="46"/>
      <c r="AI17" s="46"/>
      <c r="AJ17" s="46"/>
      <c r="AK17" s="46"/>
      <c r="AL17" s="46"/>
      <c r="AM17" s="45">
        <f>AG17/AG7*100</f>
        <v>4.3483509422872588</v>
      </c>
      <c r="AN17" s="45"/>
      <c r="AO17" s="45"/>
      <c r="AP17" s="45"/>
      <c r="AQ17" s="45"/>
      <c r="AR17" s="46">
        <v>801771</v>
      </c>
      <c r="AS17" s="46"/>
      <c r="AT17" s="46"/>
      <c r="AU17" s="46"/>
      <c r="AV17" s="46"/>
      <c r="AW17" s="46"/>
      <c r="AX17" s="45">
        <f>AR17/AR7*100</f>
        <v>4.992103126210635</v>
      </c>
      <c r="AY17" s="45"/>
      <c r="AZ17" s="45"/>
      <c r="BA17" s="45"/>
      <c r="BB17" s="45"/>
      <c r="BC17" s="44">
        <v>563509</v>
      </c>
      <c r="BD17" s="44"/>
      <c r="BE17" s="44"/>
      <c r="BF17" s="44"/>
      <c r="BG17" s="44"/>
      <c r="BH17" s="44"/>
      <c r="BI17" s="43">
        <f>BC17/BC7*100</f>
        <v>3.4769008209365446</v>
      </c>
      <c r="BJ17" s="43"/>
      <c r="BK17" s="43"/>
      <c r="BL17" s="43"/>
      <c r="BM17" s="43"/>
      <c r="BN17" s="44">
        <v>737591</v>
      </c>
      <c r="BO17" s="44"/>
      <c r="BP17" s="44"/>
      <c r="BQ17" s="44"/>
      <c r="BR17" s="44"/>
      <c r="BS17" s="44"/>
      <c r="BT17" s="43">
        <f>BN17/BN7*100</f>
        <v>4.6156928839677871</v>
      </c>
      <c r="BU17" s="43"/>
      <c r="BV17" s="43"/>
      <c r="BW17" s="43"/>
      <c r="BX17" s="43"/>
      <c r="BY17" s="44">
        <v>606812</v>
      </c>
      <c r="BZ17" s="44"/>
      <c r="CA17" s="44"/>
      <c r="CB17" s="44"/>
      <c r="CC17" s="44"/>
      <c r="CD17" s="44"/>
      <c r="CE17" s="43">
        <f>BY17/BY7*100</f>
        <v>3.5635262332710491</v>
      </c>
      <c r="CF17" s="43"/>
      <c r="CG17" s="43"/>
      <c r="CH17" s="43"/>
      <c r="CI17" s="43"/>
      <c r="CJ17" s="44">
        <v>585274</v>
      </c>
      <c r="CK17" s="44"/>
      <c r="CL17" s="44"/>
      <c r="CM17" s="44"/>
      <c r="CN17" s="44"/>
      <c r="CO17" s="44"/>
      <c r="CP17" s="43">
        <f>CJ17/CJ7*100</f>
        <v>3.595609463219176</v>
      </c>
      <c r="CQ17" s="43"/>
      <c r="CR17" s="43"/>
      <c r="CS17" s="43"/>
      <c r="CT17" s="43"/>
      <c r="CU17" s="44">
        <v>843510</v>
      </c>
      <c r="CV17" s="44"/>
      <c r="CW17" s="44"/>
      <c r="CX17" s="44"/>
      <c r="CY17" s="44"/>
      <c r="CZ17" s="44"/>
      <c r="DA17" s="43">
        <f>CU17/CU7*100</f>
        <v>5.4997745999360772</v>
      </c>
      <c r="DB17" s="43"/>
      <c r="DC17" s="43"/>
      <c r="DD17" s="43"/>
      <c r="DE17" s="43"/>
      <c r="DF17" s="44">
        <v>1829222</v>
      </c>
      <c r="DG17" s="44"/>
      <c r="DH17" s="44"/>
      <c r="DI17" s="44"/>
      <c r="DJ17" s="44"/>
      <c r="DK17" s="44"/>
      <c r="DL17" s="43">
        <f>DF17/DF7*100</f>
        <v>9.406164583789165</v>
      </c>
      <c r="DM17" s="43"/>
      <c r="DN17" s="43"/>
      <c r="DO17" s="43"/>
      <c r="DP17" s="43"/>
      <c r="DQ17" s="44">
        <v>713149</v>
      </c>
      <c r="DR17" s="44"/>
      <c r="DS17" s="44"/>
      <c r="DT17" s="44"/>
      <c r="DU17" s="44"/>
      <c r="DV17" s="44"/>
      <c r="DW17" s="43">
        <v>4.2233091697607446</v>
      </c>
      <c r="DX17" s="43"/>
      <c r="DY17" s="43"/>
      <c r="DZ17" s="43"/>
      <c r="EA17" s="43"/>
      <c r="EB17" s="44">
        <v>587037</v>
      </c>
      <c r="EC17" s="44"/>
      <c r="ED17" s="44"/>
      <c r="EE17" s="44"/>
      <c r="EF17" s="44"/>
      <c r="EG17" s="44"/>
      <c r="EH17" s="43">
        <f>EB17/EB7*100</f>
        <v>3.1725497813024188</v>
      </c>
      <c r="EI17" s="43"/>
      <c r="EJ17" s="43"/>
      <c r="EK17" s="43"/>
      <c r="EL17" s="43"/>
    </row>
    <row r="18" spans="1:142" ht="33" customHeight="1" x14ac:dyDescent="0.2">
      <c r="A18" s="4"/>
      <c r="B18" s="4"/>
      <c r="C18" s="14" t="s">
        <v>56</v>
      </c>
      <c r="D18" s="14"/>
      <c r="E18" s="14"/>
      <c r="F18" s="14"/>
      <c r="G18" s="14"/>
      <c r="H18" s="14"/>
      <c r="I18" s="14"/>
      <c r="J18" s="13"/>
      <c r="K18" s="46">
        <v>1498381</v>
      </c>
      <c r="L18" s="46"/>
      <c r="M18" s="46"/>
      <c r="N18" s="46"/>
      <c r="O18" s="46"/>
      <c r="P18" s="46"/>
      <c r="Q18" s="45">
        <f>K18/K7*100</f>
        <v>8.2247499609176717</v>
      </c>
      <c r="R18" s="45"/>
      <c r="S18" s="45"/>
      <c r="T18" s="45"/>
      <c r="U18" s="45"/>
      <c r="V18" s="46">
        <v>2061222.7139999999</v>
      </c>
      <c r="W18" s="46"/>
      <c r="X18" s="46"/>
      <c r="Y18" s="46"/>
      <c r="Z18" s="46"/>
      <c r="AA18" s="46"/>
      <c r="AB18" s="45">
        <f>V18/V7*100</f>
        <v>10.87311498440317</v>
      </c>
      <c r="AC18" s="45"/>
      <c r="AD18" s="45"/>
      <c r="AE18" s="45"/>
      <c r="AF18" s="45"/>
      <c r="AG18" s="46">
        <v>1334627</v>
      </c>
      <c r="AH18" s="46"/>
      <c r="AI18" s="46"/>
      <c r="AJ18" s="46"/>
      <c r="AK18" s="46"/>
      <c r="AL18" s="46"/>
      <c r="AM18" s="45">
        <f>AG18/AG7*100</f>
        <v>8.1575595931106744</v>
      </c>
      <c r="AN18" s="45"/>
      <c r="AO18" s="45"/>
      <c r="AP18" s="45"/>
      <c r="AQ18" s="45"/>
      <c r="AR18" s="46">
        <v>1282123</v>
      </c>
      <c r="AS18" s="46"/>
      <c r="AT18" s="46"/>
      <c r="AU18" s="46"/>
      <c r="AV18" s="46"/>
      <c r="AW18" s="46"/>
      <c r="AX18" s="45">
        <f>AR18/AR7*100</f>
        <v>7.9829405609414135</v>
      </c>
      <c r="AY18" s="45"/>
      <c r="AZ18" s="45"/>
      <c r="BA18" s="45"/>
      <c r="BB18" s="45"/>
      <c r="BC18" s="44">
        <v>1582872</v>
      </c>
      <c r="BD18" s="44"/>
      <c r="BE18" s="44"/>
      <c r="BF18" s="44"/>
      <c r="BG18" s="44"/>
      <c r="BH18" s="44"/>
      <c r="BI18" s="43">
        <f>BC18/BC7*100</f>
        <v>9.766461505029147</v>
      </c>
      <c r="BJ18" s="43"/>
      <c r="BK18" s="43"/>
      <c r="BL18" s="43"/>
      <c r="BM18" s="43"/>
      <c r="BN18" s="44">
        <v>1376596</v>
      </c>
      <c r="BO18" s="44"/>
      <c r="BP18" s="44"/>
      <c r="BQ18" s="44"/>
      <c r="BR18" s="44"/>
      <c r="BS18" s="44"/>
      <c r="BT18" s="43">
        <f>BN18/BN7*100</f>
        <v>8.6144548419090246</v>
      </c>
      <c r="BU18" s="43"/>
      <c r="BV18" s="43"/>
      <c r="BW18" s="43"/>
      <c r="BX18" s="43"/>
      <c r="BY18" s="44">
        <v>2815991</v>
      </c>
      <c r="BZ18" s="44"/>
      <c r="CA18" s="44"/>
      <c r="CB18" s="44"/>
      <c r="CC18" s="44"/>
      <c r="CD18" s="44"/>
      <c r="CE18" s="43">
        <f>BY18/BY7*100</f>
        <v>16.537012783457108</v>
      </c>
      <c r="CF18" s="43"/>
      <c r="CG18" s="43"/>
      <c r="CH18" s="43"/>
      <c r="CI18" s="43"/>
      <c r="CJ18" s="44">
        <v>1259388</v>
      </c>
      <c r="CK18" s="44"/>
      <c r="CL18" s="44"/>
      <c r="CM18" s="44"/>
      <c r="CN18" s="44"/>
      <c r="CO18" s="44"/>
      <c r="CP18" s="43">
        <f>CJ18/CJ7*100</f>
        <v>7.7370042247984214</v>
      </c>
      <c r="CQ18" s="43"/>
      <c r="CR18" s="43"/>
      <c r="CS18" s="43"/>
      <c r="CT18" s="43"/>
      <c r="CU18" s="44">
        <v>1222018</v>
      </c>
      <c r="CV18" s="44"/>
      <c r="CW18" s="44"/>
      <c r="CX18" s="44"/>
      <c r="CY18" s="44"/>
      <c r="CZ18" s="44"/>
      <c r="DA18" s="43">
        <f>CU18/CU7*100</f>
        <v>7.9676868763437119</v>
      </c>
      <c r="DB18" s="43"/>
      <c r="DC18" s="43"/>
      <c r="DD18" s="43"/>
      <c r="DE18" s="43"/>
      <c r="DF18" s="44">
        <v>1564891</v>
      </c>
      <c r="DG18" s="44"/>
      <c r="DH18" s="44"/>
      <c r="DI18" s="44"/>
      <c r="DJ18" s="44"/>
      <c r="DK18" s="44"/>
      <c r="DL18" s="43">
        <f>DF18/DF7*100</f>
        <v>8.0469304992452582</v>
      </c>
      <c r="DM18" s="43"/>
      <c r="DN18" s="43"/>
      <c r="DO18" s="43"/>
      <c r="DP18" s="43"/>
      <c r="DQ18" s="44">
        <v>1309582</v>
      </c>
      <c r="DR18" s="44"/>
      <c r="DS18" s="44"/>
      <c r="DT18" s="44"/>
      <c r="DU18" s="44"/>
      <c r="DV18" s="44"/>
      <c r="DW18" s="43">
        <v>7.7554195114255435</v>
      </c>
      <c r="DX18" s="43"/>
      <c r="DY18" s="43"/>
      <c r="DZ18" s="43"/>
      <c r="EA18" s="43"/>
      <c r="EB18" s="44">
        <v>1562084</v>
      </c>
      <c r="EC18" s="44"/>
      <c r="ED18" s="44"/>
      <c r="EE18" s="44"/>
      <c r="EF18" s="44"/>
      <c r="EG18" s="44"/>
      <c r="EH18" s="43">
        <f>EB18/EB7*100</f>
        <v>8.4420390070404547</v>
      </c>
      <c r="EI18" s="43"/>
      <c r="EJ18" s="43"/>
      <c r="EK18" s="43"/>
      <c r="EL18" s="43"/>
    </row>
    <row r="19" spans="1:142" ht="33" customHeight="1" x14ac:dyDescent="0.2">
      <c r="A19" s="4"/>
      <c r="B19" s="4"/>
      <c r="C19" s="14" t="s">
        <v>55</v>
      </c>
      <c r="D19" s="14"/>
      <c r="E19" s="14"/>
      <c r="F19" s="14"/>
      <c r="G19" s="14"/>
      <c r="H19" s="14"/>
      <c r="I19" s="14"/>
      <c r="J19" s="13"/>
      <c r="K19" s="46">
        <v>1933181</v>
      </c>
      <c r="L19" s="46"/>
      <c r="M19" s="46"/>
      <c r="N19" s="46"/>
      <c r="O19" s="46"/>
      <c r="P19" s="46"/>
      <c r="Q19" s="45">
        <f>K19/K7*100</f>
        <v>10.61140681455303</v>
      </c>
      <c r="R19" s="45"/>
      <c r="S19" s="45"/>
      <c r="T19" s="45"/>
      <c r="U19" s="45"/>
      <c r="V19" s="46">
        <v>260108.16500000001</v>
      </c>
      <c r="W19" s="46"/>
      <c r="X19" s="46"/>
      <c r="Y19" s="46"/>
      <c r="Z19" s="46"/>
      <c r="AA19" s="46"/>
      <c r="AB19" s="45">
        <f>V19/V7*100</f>
        <v>1.3720914131296111</v>
      </c>
      <c r="AC19" s="45"/>
      <c r="AD19" s="45"/>
      <c r="AE19" s="45"/>
      <c r="AF19" s="45"/>
      <c r="AG19" s="46">
        <v>75894</v>
      </c>
      <c r="AH19" s="46"/>
      <c r="AI19" s="46"/>
      <c r="AJ19" s="46"/>
      <c r="AK19" s="46"/>
      <c r="AL19" s="46"/>
      <c r="AM19" s="45">
        <f>AG19/AG7*100</f>
        <v>0.46388228902872602</v>
      </c>
      <c r="AN19" s="45"/>
      <c r="AO19" s="45"/>
      <c r="AP19" s="45"/>
      <c r="AQ19" s="45"/>
      <c r="AR19" s="46">
        <v>9969</v>
      </c>
      <c r="AS19" s="46"/>
      <c r="AT19" s="46"/>
      <c r="AU19" s="46"/>
      <c r="AV19" s="46"/>
      <c r="AW19" s="46"/>
      <c r="AX19" s="45">
        <f>AR19/AR7*100</f>
        <v>6.207043665235313E-2</v>
      </c>
      <c r="AY19" s="45"/>
      <c r="AZ19" s="45"/>
      <c r="BA19" s="45"/>
      <c r="BB19" s="45"/>
      <c r="BC19" s="44">
        <v>176331</v>
      </c>
      <c r="BD19" s="44"/>
      <c r="BE19" s="44"/>
      <c r="BF19" s="44"/>
      <c r="BG19" s="44"/>
      <c r="BH19" s="44"/>
      <c r="BI19" s="43">
        <f>BC19/BC7*100</f>
        <v>1.0879780068402842</v>
      </c>
      <c r="BJ19" s="43"/>
      <c r="BK19" s="43"/>
      <c r="BL19" s="43"/>
      <c r="BM19" s="43"/>
      <c r="BN19" s="44">
        <v>238359</v>
      </c>
      <c r="BO19" s="44"/>
      <c r="BP19" s="44"/>
      <c r="BQ19" s="44"/>
      <c r="BR19" s="44"/>
      <c r="BS19" s="44"/>
      <c r="BT19" s="43">
        <f>BN19/BN7*100</f>
        <v>1.4916016330590771</v>
      </c>
      <c r="BU19" s="43"/>
      <c r="BV19" s="43"/>
      <c r="BW19" s="43"/>
      <c r="BX19" s="43"/>
      <c r="BY19" s="44">
        <v>40987</v>
      </c>
      <c r="BZ19" s="44"/>
      <c r="CA19" s="44"/>
      <c r="CB19" s="44"/>
      <c r="CC19" s="44"/>
      <c r="CD19" s="44"/>
      <c r="CE19" s="43">
        <f>BY19/BY7*100</f>
        <v>0.24069769504077126</v>
      </c>
      <c r="CF19" s="43"/>
      <c r="CG19" s="43"/>
      <c r="CH19" s="43"/>
      <c r="CI19" s="43"/>
      <c r="CJ19" s="44">
        <v>302102</v>
      </c>
      <c r="CK19" s="44"/>
      <c r="CL19" s="44"/>
      <c r="CM19" s="44"/>
      <c r="CN19" s="44"/>
      <c r="CO19" s="44"/>
      <c r="CP19" s="43">
        <f>CJ19/CJ7*100</f>
        <v>1.8559526137457663</v>
      </c>
      <c r="CQ19" s="43"/>
      <c r="CR19" s="43"/>
      <c r="CS19" s="43"/>
      <c r="CT19" s="43"/>
      <c r="CU19" s="44">
        <v>168367</v>
      </c>
      <c r="CV19" s="44"/>
      <c r="CW19" s="44"/>
      <c r="CX19" s="44"/>
      <c r="CY19" s="44"/>
      <c r="CZ19" s="44"/>
      <c r="DA19" s="43">
        <f>CU19/CU7*100</f>
        <v>1.0977706844820305</v>
      </c>
      <c r="DB19" s="43"/>
      <c r="DC19" s="43"/>
      <c r="DD19" s="43"/>
      <c r="DE19" s="43"/>
      <c r="DF19" s="44">
        <v>138925</v>
      </c>
      <c r="DG19" s="44"/>
      <c r="DH19" s="44"/>
      <c r="DI19" s="44"/>
      <c r="DJ19" s="44"/>
      <c r="DK19" s="44"/>
      <c r="DL19" s="43">
        <f>DF19/DF7*100</f>
        <v>0.71437551855538017</v>
      </c>
      <c r="DM19" s="43"/>
      <c r="DN19" s="43"/>
      <c r="DO19" s="43"/>
      <c r="DP19" s="43"/>
      <c r="DQ19" s="44">
        <v>138791</v>
      </c>
      <c r="DR19" s="44"/>
      <c r="DS19" s="44"/>
      <c r="DT19" s="44"/>
      <c r="DU19" s="44"/>
      <c r="DV19" s="44"/>
      <c r="DW19" s="43">
        <v>0.8219282407747377</v>
      </c>
      <c r="DX19" s="43"/>
      <c r="DY19" s="43"/>
      <c r="DZ19" s="43"/>
      <c r="EA19" s="43"/>
      <c r="EB19" s="44">
        <v>258311</v>
      </c>
      <c r="EC19" s="44"/>
      <c r="ED19" s="44"/>
      <c r="EE19" s="44"/>
      <c r="EF19" s="44"/>
      <c r="EG19" s="44"/>
      <c r="EH19" s="43">
        <f>EB19/EB7*100</f>
        <v>1.3960014557140505</v>
      </c>
      <c r="EI19" s="43"/>
      <c r="EJ19" s="43"/>
      <c r="EK19" s="43"/>
      <c r="EL19" s="43"/>
    </row>
    <row r="20" spans="1:142" ht="33" customHeight="1" x14ac:dyDescent="0.2">
      <c r="C20" s="16" t="s">
        <v>54</v>
      </c>
      <c r="D20" s="16"/>
      <c r="E20" s="16"/>
      <c r="F20" s="16"/>
      <c r="G20" s="16"/>
      <c r="H20" s="16"/>
      <c r="I20" s="16"/>
      <c r="J20" s="15"/>
      <c r="K20" s="46">
        <v>2187296</v>
      </c>
      <c r="L20" s="46"/>
      <c r="M20" s="46"/>
      <c r="N20" s="46"/>
      <c r="O20" s="46"/>
      <c r="P20" s="46"/>
      <c r="Q20" s="45">
        <f>K20/K7*100</f>
        <v>12.006267224768184</v>
      </c>
      <c r="R20" s="45"/>
      <c r="S20" s="45"/>
      <c r="T20" s="45"/>
      <c r="U20" s="45"/>
      <c r="V20" s="46">
        <v>2153495.3650000002</v>
      </c>
      <c r="W20" s="46"/>
      <c r="X20" s="46"/>
      <c r="Y20" s="46"/>
      <c r="Z20" s="46"/>
      <c r="AA20" s="46"/>
      <c r="AB20" s="45">
        <v>11.3</v>
      </c>
      <c r="AC20" s="45"/>
      <c r="AD20" s="45"/>
      <c r="AE20" s="45"/>
      <c r="AF20" s="45"/>
      <c r="AG20" s="46">
        <v>2223166</v>
      </c>
      <c r="AH20" s="46"/>
      <c r="AI20" s="46"/>
      <c r="AJ20" s="46"/>
      <c r="AK20" s="46"/>
      <c r="AL20" s="46"/>
      <c r="AM20" s="45">
        <f>IF(AG20=0,0,AG20/AG7*100)</f>
        <v>13.588522583746235</v>
      </c>
      <c r="AN20" s="45"/>
      <c r="AO20" s="45"/>
      <c r="AP20" s="45"/>
      <c r="AQ20" s="45"/>
      <c r="AR20" s="46">
        <v>2192105</v>
      </c>
      <c r="AS20" s="46"/>
      <c r="AT20" s="46"/>
      <c r="AU20" s="46"/>
      <c r="AV20" s="46"/>
      <c r="AW20" s="46"/>
      <c r="AX20" s="45">
        <f>AR20/AR7*100</f>
        <v>13.648802742281729</v>
      </c>
      <c r="AY20" s="45"/>
      <c r="AZ20" s="45"/>
      <c r="BA20" s="45"/>
      <c r="BB20" s="45"/>
      <c r="BC20" s="44">
        <v>2118540</v>
      </c>
      <c r="BD20" s="44"/>
      <c r="BE20" s="44"/>
      <c r="BF20" s="44"/>
      <c r="BG20" s="44"/>
      <c r="BH20" s="44"/>
      <c r="BI20" s="43">
        <f>BC20/BC7*100</f>
        <v>13.071580871267196</v>
      </c>
      <c r="BJ20" s="43"/>
      <c r="BK20" s="43"/>
      <c r="BL20" s="43"/>
      <c r="BM20" s="43"/>
      <c r="BN20" s="44">
        <v>2100797</v>
      </c>
      <c r="BO20" s="44"/>
      <c r="BP20" s="44"/>
      <c r="BQ20" s="44"/>
      <c r="BR20" s="44"/>
      <c r="BS20" s="44"/>
      <c r="BT20" s="43">
        <f>BN20/BN7*100</f>
        <v>13.146355857868217</v>
      </c>
      <c r="BU20" s="43"/>
      <c r="BV20" s="43"/>
      <c r="BW20" s="43"/>
      <c r="BX20" s="43"/>
      <c r="BY20" s="44">
        <v>2079826</v>
      </c>
      <c r="BZ20" s="44"/>
      <c r="CA20" s="44"/>
      <c r="CB20" s="44"/>
      <c r="CC20" s="44"/>
      <c r="CD20" s="44"/>
      <c r="CE20" s="43">
        <f>BY20/BY7*100</f>
        <v>12.213856205281362</v>
      </c>
      <c r="CF20" s="43"/>
      <c r="CG20" s="43"/>
      <c r="CH20" s="43"/>
      <c r="CI20" s="43"/>
      <c r="CJ20" s="44">
        <v>2899615</v>
      </c>
      <c r="CK20" s="44"/>
      <c r="CL20" s="44"/>
      <c r="CM20" s="44"/>
      <c r="CN20" s="44"/>
      <c r="CO20" s="44"/>
      <c r="CP20" s="43">
        <f>CJ20/CJ7*100</f>
        <v>17.813678949846175</v>
      </c>
      <c r="CQ20" s="43"/>
      <c r="CR20" s="43"/>
      <c r="CS20" s="43"/>
      <c r="CT20" s="43"/>
      <c r="CU20" s="44">
        <v>1717835</v>
      </c>
      <c r="CV20" s="44"/>
      <c r="CW20" s="44"/>
      <c r="CX20" s="44"/>
      <c r="CY20" s="44"/>
      <c r="CZ20" s="44"/>
      <c r="DA20" s="43">
        <f>CU20/CU7*100</f>
        <v>11.200466265819244</v>
      </c>
      <c r="DB20" s="43"/>
      <c r="DC20" s="43"/>
      <c r="DD20" s="43"/>
      <c r="DE20" s="43"/>
      <c r="DF20" s="44">
        <v>1692901</v>
      </c>
      <c r="DG20" s="44"/>
      <c r="DH20" s="44"/>
      <c r="DI20" s="44"/>
      <c r="DJ20" s="44"/>
      <c r="DK20" s="44"/>
      <c r="DL20" s="43">
        <f>DF20/DF7*100</f>
        <v>8.7051792675034871</v>
      </c>
      <c r="DM20" s="43"/>
      <c r="DN20" s="43"/>
      <c r="DO20" s="43"/>
      <c r="DP20" s="43"/>
      <c r="DQ20" s="44">
        <v>1627700</v>
      </c>
      <c r="DR20" s="44"/>
      <c r="DS20" s="44"/>
      <c r="DT20" s="44"/>
      <c r="DU20" s="44"/>
      <c r="DV20" s="44"/>
      <c r="DW20" s="43">
        <v>9.6393325036136392</v>
      </c>
      <c r="DX20" s="43"/>
      <c r="DY20" s="43"/>
      <c r="DZ20" s="43"/>
      <c r="EA20" s="43"/>
      <c r="EB20" s="44">
        <v>1746483</v>
      </c>
      <c r="EC20" s="44"/>
      <c r="ED20" s="44"/>
      <c r="EE20" s="44"/>
      <c r="EF20" s="44"/>
      <c r="EG20" s="44"/>
      <c r="EH20" s="43">
        <f>EB20/EB7*100</f>
        <v>9.4385946025521257</v>
      </c>
      <c r="EI20" s="43"/>
      <c r="EJ20" s="43"/>
      <c r="EK20" s="43"/>
      <c r="EL20" s="43"/>
    </row>
    <row r="21" spans="1:142" ht="33" customHeight="1" x14ac:dyDescent="0.2">
      <c r="C21" s="16" t="s">
        <v>53</v>
      </c>
      <c r="D21" s="16"/>
      <c r="E21" s="16"/>
      <c r="F21" s="16"/>
      <c r="G21" s="16"/>
      <c r="H21" s="16"/>
      <c r="I21" s="16"/>
      <c r="J21" s="15"/>
      <c r="K21" s="46">
        <v>0</v>
      </c>
      <c r="L21" s="46"/>
      <c r="M21" s="46"/>
      <c r="N21" s="46"/>
      <c r="O21" s="46"/>
      <c r="P21" s="46"/>
      <c r="Q21" s="45" t="e">
        <f>K21/K6*100</f>
        <v>#DIV/0!</v>
      </c>
      <c r="R21" s="45"/>
      <c r="S21" s="45"/>
      <c r="T21" s="45"/>
      <c r="U21" s="45"/>
      <c r="V21" s="46">
        <v>0</v>
      </c>
      <c r="W21" s="46"/>
      <c r="X21" s="46"/>
      <c r="Y21" s="46"/>
      <c r="Z21" s="46"/>
      <c r="AA21" s="46"/>
      <c r="AB21" s="45" t="e">
        <f>V21/V6*100</f>
        <v>#DIV/0!</v>
      </c>
      <c r="AC21" s="45"/>
      <c r="AD21" s="45"/>
      <c r="AE21" s="45"/>
      <c r="AF21" s="45"/>
      <c r="AG21" s="46">
        <v>0</v>
      </c>
      <c r="AH21" s="46"/>
      <c r="AI21" s="46"/>
      <c r="AJ21" s="46"/>
      <c r="AK21" s="46"/>
      <c r="AL21" s="46"/>
      <c r="AM21" s="45">
        <f>IF(AG21=0,0,AG21/AG9*100)</f>
        <v>0</v>
      </c>
      <c r="AN21" s="45"/>
      <c r="AO21" s="45"/>
      <c r="AP21" s="45"/>
      <c r="AQ21" s="45"/>
      <c r="AR21" s="46">
        <v>0</v>
      </c>
      <c r="AS21" s="46"/>
      <c r="AT21" s="46"/>
      <c r="AU21" s="46"/>
      <c r="AV21" s="46"/>
      <c r="AW21" s="46"/>
      <c r="AX21" s="45">
        <f>IF(AR21=0,0,AR21/AR9*100)</f>
        <v>0</v>
      </c>
      <c r="AY21" s="45"/>
      <c r="AZ21" s="45"/>
      <c r="BA21" s="45"/>
      <c r="BB21" s="45"/>
      <c r="BC21" s="44">
        <v>0</v>
      </c>
      <c r="BD21" s="44"/>
      <c r="BE21" s="44"/>
      <c r="BF21" s="44"/>
      <c r="BG21" s="44"/>
      <c r="BH21" s="44"/>
      <c r="BI21" s="43">
        <f>IF(BC21=0,0,BC21/BC9*100)</f>
        <v>0</v>
      </c>
      <c r="BJ21" s="43"/>
      <c r="BK21" s="43"/>
      <c r="BL21" s="43"/>
      <c r="BM21" s="43"/>
      <c r="BN21" s="44">
        <v>0</v>
      </c>
      <c r="BO21" s="44"/>
      <c r="BP21" s="44"/>
      <c r="BQ21" s="44"/>
      <c r="BR21" s="44"/>
      <c r="BS21" s="44"/>
      <c r="BT21" s="43">
        <f>IF(BN21=0,0,BN21/BN9*100)</f>
        <v>0</v>
      </c>
      <c r="BU21" s="43"/>
      <c r="BV21" s="43"/>
      <c r="BW21" s="43"/>
      <c r="BX21" s="43"/>
      <c r="BY21" s="44">
        <v>0</v>
      </c>
      <c r="BZ21" s="44"/>
      <c r="CA21" s="44"/>
      <c r="CB21" s="44"/>
      <c r="CC21" s="44"/>
      <c r="CD21" s="44"/>
      <c r="CE21" s="43">
        <f>IF(BY21=0,0,BY21/BY9*100)</f>
        <v>0</v>
      </c>
      <c r="CF21" s="43"/>
      <c r="CG21" s="43"/>
      <c r="CH21" s="43"/>
      <c r="CI21" s="43"/>
      <c r="CJ21" s="44">
        <v>0</v>
      </c>
      <c r="CK21" s="44"/>
      <c r="CL21" s="44"/>
      <c r="CM21" s="44"/>
      <c r="CN21" s="44"/>
      <c r="CO21" s="44"/>
      <c r="CP21" s="43">
        <f>IF(CJ21=0,0,CJ21/CJ9*100)</f>
        <v>0</v>
      </c>
      <c r="CQ21" s="43"/>
      <c r="CR21" s="43"/>
      <c r="CS21" s="43"/>
      <c r="CT21" s="43"/>
      <c r="CU21" s="44">
        <v>0</v>
      </c>
      <c r="CV21" s="44"/>
      <c r="CW21" s="44"/>
      <c r="CX21" s="44"/>
      <c r="CY21" s="44"/>
      <c r="CZ21" s="44"/>
      <c r="DA21" s="43">
        <f>IF(CU21=0,0,CU21/CU9*100)</f>
        <v>0</v>
      </c>
      <c r="DB21" s="43"/>
      <c r="DC21" s="43"/>
      <c r="DD21" s="43"/>
      <c r="DE21" s="43"/>
      <c r="DF21" s="44">
        <v>0</v>
      </c>
      <c r="DG21" s="44"/>
      <c r="DH21" s="44"/>
      <c r="DI21" s="44"/>
      <c r="DJ21" s="44"/>
      <c r="DK21" s="44"/>
      <c r="DL21" s="43">
        <f>IF(DF21=0,0,DF21/DF9*100)</f>
        <v>0</v>
      </c>
      <c r="DM21" s="43"/>
      <c r="DN21" s="43"/>
      <c r="DO21" s="43"/>
      <c r="DP21" s="43"/>
      <c r="DQ21" s="44">
        <v>0</v>
      </c>
      <c r="DR21" s="44"/>
      <c r="DS21" s="44"/>
      <c r="DT21" s="44"/>
      <c r="DU21" s="44"/>
      <c r="DV21" s="44"/>
      <c r="DW21" s="43">
        <v>0</v>
      </c>
      <c r="DX21" s="43"/>
      <c r="DY21" s="43"/>
      <c r="DZ21" s="43"/>
      <c r="EA21" s="43"/>
      <c r="EB21" s="44"/>
      <c r="EC21" s="44"/>
      <c r="ED21" s="44"/>
      <c r="EE21" s="44"/>
      <c r="EF21" s="44"/>
      <c r="EG21" s="44"/>
      <c r="EH21" s="43">
        <f>IF(EB21=0,0,EB21/EB9*100)</f>
        <v>0</v>
      </c>
      <c r="EI21" s="43"/>
      <c r="EJ21" s="43"/>
      <c r="EK21" s="43"/>
      <c r="EL21" s="43"/>
    </row>
    <row r="22" spans="1:142" ht="15" customHeight="1" thickBot="1" x14ac:dyDescent="0.25">
      <c r="A22" s="10"/>
      <c r="B22" s="10"/>
      <c r="C22" s="42"/>
      <c r="D22" s="42"/>
      <c r="E22" s="42"/>
      <c r="F22" s="42"/>
      <c r="G22" s="42"/>
      <c r="H22" s="42"/>
      <c r="I22" s="42"/>
      <c r="J22" s="41"/>
      <c r="K22" s="40"/>
      <c r="L22" s="40"/>
      <c r="M22" s="40"/>
      <c r="N22" s="40"/>
      <c r="O22" s="40"/>
      <c r="P22" s="40"/>
      <c r="Q22" s="39"/>
      <c r="R22" s="39"/>
      <c r="S22" s="39"/>
      <c r="T22" s="39"/>
      <c r="U22" s="39"/>
      <c r="V22" s="40"/>
      <c r="W22" s="40"/>
      <c r="X22" s="40"/>
      <c r="Y22" s="40"/>
      <c r="Z22" s="40"/>
      <c r="AA22" s="40"/>
      <c r="AB22" s="39"/>
      <c r="AC22" s="39"/>
      <c r="AD22" s="39"/>
      <c r="AE22" s="39"/>
      <c r="AF22" s="39"/>
      <c r="AG22" s="40"/>
      <c r="AH22" s="40"/>
      <c r="AI22" s="40"/>
      <c r="AJ22" s="40"/>
      <c r="AK22" s="40"/>
      <c r="AL22" s="40"/>
      <c r="AM22" s="39"/>
      <c r="AN22" s="39"/>
      <c r="AO22" s="39"/>
      <c r="AP22" s="39"/>
      <c r="AQ22" s="39"/>
      <c r="AR22" s="40"/>
      <c r="AS22" s="40"/>
      <c r="AT22" s="40"/>
      <c r="AU22" s="40"/>
      <c r="AV22" s="40"/>
      <c r="AW22" s="40"/>
      <c r="AX22" s="39"/>
      <c r="AY22" s="39"/>
      <c r="AZ22" s="39"/>
      <c r="BA22" s="39"/>
      <c r="BB22" s="39"/>
      <c r="BC22" s="40"/>
      <c r="BD22" s="40"/>
      <c r="BE22" s="40"/>
      <c r="BF22" s="40"/>
      <c r="BG22" s="40"/>
      <c r="BH22" s="40"/>
      <c r="BI22" s="39"/>
      <c r="BJ22" s="39"/>
      <c r="BK22" s="39"/>
      <c r="BL22" s="39"/>
      <c r="BM22" s="39"/>
      <c r="BN22" s="40"/>
      <c r="BO22" s="40"/>
      <c r="BP22" s="40"/>
      <c r="BQ22" s="40"/>
      <c r="BR22" s="40"/>
      <c r="BS22" s="40"/>
      <c r="BT22" s="39"/>
      <c r="BU22" s="39"/>
      <c r="BV22" s="39"/>
      <c r="BW22" s="39"/>
      <c r="BX22" s="39"/>
      <c r="BY22" s="40"/>
      <c r="BZ22" s="40"/>
      <c r="CA22" s="40"/>
      <c r="CB22" s="40"/>
      <c r="CC22" s="40"/>
      <c r="CD22" s="40"/>
      <c r="CE22" s="39"/>
      <c r="CF22" s="39"/>
      <c r="CG22" s="39"/>
      <c r="CH22" s="39"/>
      <c r="CI22" s="39"/>
      <c r="CJ22" s="40"/>
      <c r="CK22" s="40"/>
      <c r="CL22" s="40"/>
      <c r="CM22" s="40"/>
      <c r="CN22" s="40"/>
      <c r="CO22" s="40"/>
      <c r="CP22" s="39"/>
      <c r="CQ22" s="39"/>
      <c r="CR22" s="39"/>
      <c r="CS22" s="39"/>
      <c r="CT22" s="39"/>
      <c r="CU22" s="40"/>
      <c r="CV22" s="40"/>
      <c r="CW22" s="40"/>
      <c r="CX22" s="40"/>
      <c r="CY22" s="40"/>
      <c r="CZ22" s="40"/>
      <c r="DA22" s="39"/>
      <c r="DB22" s="39"/>
      <c r="DC22" s="39"/>
      <c r="DD22" s="39"/>
      <c r="DE22" s="39"/>
      <c r="DF22" s="40"/>
      <c r="DG22" s="40"/>
      <c r="DH22" s="40"/>
      <c r="DI22" s="40"/>
      <c r="DJ22" s="40"/>
      <c r="DK22" s="40"/>
      <c r="DL22" s="39"/>
      <c r="DM22" s="39"/>
      <c r="DN22" s="39"/>
      <c r="DO22" s="39"/>
      <c r="DP22" s="39"/>
      <c r="DQ22" s="40"/>
      <c r="DR22" s="40"/>
      <c r="DS22" s="40"/>
      <c r="DT22" s="40"/>
      <c r="DU22" s="40"/>
      <c r="DV22" s="40"/>
      <c r="DW22" s="39"/>
      <c r="DX22" s="39"/>
      <c r="DY22" s="39"/>
      <c r="DZ22" s="39"/>
      <c r="EA22" s="39"/>
      <c r="EB22" s="40"/>
      <c r="EC22" s="40"/>
      <c r="ED22" s="40"/>
      <c r="EE22" s="40"/>
      <c r="EF22" s="40"/>
      <c r="EG22" s="40"/>
      <c r="EH22" s="39"/>
      <c r="EI22" s="39"/>
      <c r="EJ22" s="39"/>
      <c r="EK22" s="39"/>
      <c r="EL22" s="39"/>
    </row>
    <row r="23" spans="1:142" ht="21" customHeight="1" x14ac:dyDescent="0.2">
      <c r="A23" s="5" t="s">
        <v>0</v>
      </c>
      <c r="C23" s="4"/>
      <c r="D23" s="4"/>
      <c r="E23" s="4"/>
      <c r="F23" s="4"/>
      <c r="G23" s="4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</row>
    <row r="24" spans="1:142" ht="30" customHeight="1" x14ac:dyDescent="0.2">
      <c r="C24" s="4"/>
      <c r="D24" s="4"/>
      <c r="E24" s="4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</row>
    <row r="25" spans="1:142" ht="24.9" customHeight="1" x14ac:dyDescent="0.2"/>
  </sheetData>
  <mergeCells count="462">
    <mergeCell ref="DQ17:DV17"/>
    <mergeCell ref="DW17:EA17"/>
    <mergeCell ref="DQ18:DV18"/>
    <mergeCell ref="DW18:EA18"/>
    <mergeCell ref="DQ19:DV19"/>
    <mergeCell ref="DW19:EA19"/>
    <mergeCell ref="DQ20:DV20"/>
    <mergeCell ref="DW20:EA20"/>
    <mergeCell ref="DQ21:DV21"/>
    <mergeCell ref="DW21:EA21"/>
    <mergeCell ref="DQ22:DV22"/>
    <mergeCell ref="DW22:EA22"/>
    <mergeCell ref="DQ11:DV11"/>
    <mergeCell ref="DW11:EA11"/>
    <mergeCell ref="DQ12:DV12"/>
    <mergeCell ref="DW12:EA12"/>
    <mergeCell ref="DQ13:DV13"/>
    <mergeCell ref="DW13:EA13"/>
    <mergeCell ref="DQ14:DV14"/>
    <mergeCell ref="DW14:EA14"/>
    <mergeCell ref="DQ15:DV15"/>
    <mergeCell ref="DW15:EA15"/>
    <mergeCell ref="DQ16:DV16"/>
    <mergeCell ref="DW16:EA16"/>
    <mergeCell ref="DQ4:EA4"/>
    <mergeCell ref="DQ5:DV5"/>
    <mergeCell ref="DW5:EA5"/>
    <mergeCell ref="DQ6:DV6"/>
    <mergeCell ref="DW6:EA6"/>
    <mergeCell ref="DQ7:DV7"/>
    <mergeCell ref="DW7:EA7"/>
    <mergeCell ref="DQ8:DV8"/>
    <mergeCell ref="DW8:EA8"/>
    <mergeCell ref="DQ9:DV9"/>
    <mergeCell ref="DW9:EA9"/>
    <mergeCell ref="DQ10:DV10"/>
    <mergeCell ref="DW10:EA10"/>
    <mergeCell ref="EB17:EG17"/>
    <mergeCell ref="EH17:EL17"/>
    <mergeCell ref="EB18:EG18"/>
    <mergeCell ref="EH18:EL18"/>
    <mergeCell ref="EB19:EG19"/>
    <mergeCell ref="EH19:EL19"/>
    <mergeCell ref="EB20:EG20"/>
    <mergeCell ref="EH20:EL20"/>
    <mergeCell ref="EB21:EG21"/>
    <mergeCell ref="EH21:EL21"/>
    <mergeCell ref="EB22:EG22"/>
    <mergeCell ref="EH22:EL22"/>
    <mergeCell ref="EB11:EG11"/>
    <mergeCell ref="EH11:EL11"/>
    <mergeCell ref="EB12:EG12"/>
    <mergeCell ref="EH12:EL12"/>
    <mergeCell ref="EB13:EG13"/>
    <mergeCell ref="EH13:EL13"/>
    <mergeCell ref="EB14:EG14"/>
    <mergeCell ref="EH14:EL14"/>
    <mergeCell ref="EB15:EG15"/>
    <mergeCell ref="EH15:EL15"/>
    <mergeCell ref="EB16:EG16"/>
    <mergeCell ref="EH16:EL16"/>
    <mergeCell ref="EB4:EL4"/>
    <mergeCell ref="EB5:EG5"/>
    <mergeCell ref="EH5:EL5"/>
    <mergeCell ref="EB6:EG6"/>
    <mergeCell ref="EH6:EL6"/>
    <mergeCell ref="EB7:EG7"/>
    <mergeCell ref="EH7:EL7"/>
    <mergeCell ref="EB8:EG8"/>
    <mergeCell ref="EH8:EL8"/>
    <mergeCell ref="EB9:EG9"/>
    <mergeCell ref="EH9:EL9"/>
    <mergeCell ref="EB10:EG10"/>
    <mergeCell ref="EH10:EL10"/>
    <mergeCell ref="CU17:CZ17"/>
    <mergeCell ref="DA17:DE17"/>
    <mergeCell ref="CU18:CZ18"/>
    <mergeCell ref="DA18:DE18"/>
    <mergeCell ref="CU19:CZ19"/>
    <mergeCell ref="DA19:DE19"/>
    <mergeCell ref="CU20:CZ20"/>
    <mergeCell ref="DA20:DE20"/>
    <mergeCell ref="CU21:CZ21"/>
    <mergeCell ref="DA21:DE21"/>
    <mergeCell ref="CU22:CZ22"/>
    <mergeCell ref="DA22:DE22"/>
    <mergeCell ref="CU11:CZ11"/>
    <mergeCell ref="DA11:DE11"/>
    <mergeCell ref="CU12:CZ12"/>
    <mergeCell ref="DA12:DE12"/>
    <mergeCell ref="CU13:CZ13"/>
    <mergeCell ref="DA13:DE13"/>
    <mergeCell ref="CU14:CZ14"/>
    <mergeCell ref="DA14:DE14"/>
    <mergeCell ref="CU15:CZ15"/>
    <mergeCell ref="DA15:DE15"/>
    <mergeCell ref="CU16:CZ16"/>
    <mergeCell ref="DA16:DE16"/>
    <mergeCell ref="CU9:CZ9"/>
    <mergeCell ref="DA9:DE9"/>
    <mergeCell ref="CU10:CZ10"/>
    <mergeCell ref="DA10:DE10"/>
    <mergeCell ref="CU4:DE4"/>
    <mergeCell ref="CU5:CZ5"/>
    <mergeCell ref="DA5:DE5"/>
    <mergeCell ref="CU6:CZ6"/>
    <mergeCell ref="DA6:DE6"/>
    <mergeCell ref="CU7:CZ7"/>
    <mergeCell ref="CJ22:CO22"/>
    <mergeCell ref="CP22:CT22"/>
    <mergeCell ref="CJ17:CO17"/>
    <mergeCell ref="CP17:CT17"/>
    <mergeCell ref="CJ18:CO18"/>
    <mergeCell ref="CP18:CT18"/>
    <mergeCell ref="CJ19:CO19"/>
    <mergeCell ref="CP19:CT19"/>
    <mergeCell ref="CP21:CT21"/>
    <mergeCell ref="CJ21:CO21"/>
    <mergeCell ref="CJ20:CO20"/>
    <mergeCell ref="CP20:CT20"/>
    <mergeCell ref="CJ4:CT4"/>
    <mergeCell ref="CJ5:CO5"/>
    <mergeCell ref="CP5:CT5"/>
    <mergeCell ref="CJ6:CO6"/>
    <mergeCell ref="CP6:CT6"/>
    <mergeCell ref="CJ7:CO7"/>
    <mergeCell ref="CJ8:CO8"/>
    <mergeCell ref="BI16:BM16"/>
    <mergeCell ref="AM15:AQ15"/>
    <mergeCell ref="AR15:AW15"/>
    <mergeCell ref="AX15:BB15"/>
    <mergeCell ref="CJ15:CO15"/>
    <mergeCell ref="CP15:CT15"/>
    <mergeCell ref="CJ16:CO16"/>
    <mergeCell ref="CP16:CT16"/>
    <mergeCell ref="AG17:AL17"/>
    <mergeCell ref="AG16:AL16"/>
    <mergeCell ref="AM16:AQ16"/>
    <mergeCell ref="AR16:AW16"/>
    <mergeCell ref="AX16:BB16"/>
    <mergeCell ref="BC16:BH16"/>
    <mergeCell ref="CP9:CT9"/>
    <mergeCell ref="CJ10:CO10"/>
    <mergeCell ref="CP10:CT10"/>
    <mergeCell ref="CJ11:CO11"/>
    <mergeCell ref="CP11:CT11"/>
    <mergeCell ref="CJ12:CO12"/>
    <mergeCell ref="CP12:CT12"/>
    <mergeCell ref="AM22:AQ22"/>
    <mergeCell ref="AR22:AW22"/>
    <mergeCell ref="AX22:BB22"/>
    <mergeCell ref="AG20:AL20"/>
    <mergeCell ref="AM20:AQ20"/>
    <mergeCell ref="CJ9:CO9"/>
    <mergeCell ref="AG19:AL19"/>
    <mergeCell ref="AG18:AL18"/>
    <mergeCell ref="BC17:BH17"/>
    <mergeCell ref="BI17:BM17"/>
    <mergeCell ref="C22:J22"/>
    <mergeCell ref="K22:P22"/>
    <mergeCell ref="Q22:U22"/>
    <mergeCell ref="V22:AA22"/>
    <mergeCell ref="AB22:AF22"/>
    <mergeCell ref="AG22:AL22"/>
    <mergeCell ref="AM18:AQ18"/>
    <mergeCell ref="AR18:AW18"/>
    <mergeCell ref="AX18:BB18"/>
    <mergeCell ref="BC18:BH18"/>
    <mergeCell ref="BI18:BM18"/>
    <mergeCell ref="AM17:AQ17"/>
    <mergeCell ref="AR17:AW17"/>
    <mergeCell ref="AX17:BB17"/>
    <mergeCell ref="BI20:BM20"/>
    <mergeCell ref="AM19:AQ19"/>
    <mergeCell ref="AR19:AW19"/>
    <mergeCell ref="AX19:BB19"/>
    <mergeCell ref="BC19:BH19"/>
    <mergeCell ref="BI19:BM19"/>
    <mergeCell ref="AR20:AW20"/>
    <mergeCell ref="AX20:BB20"/>
    <mergeCell ref="BC20:BH20"/>
    <mergeCell ref="Q19:U19"/>
    <mergeCell ref="V19:AA19"/>
    <mergeCell ref="AB19:AF19"/>
    <mergeCell ref="BC22:BH22"/>
    <mergeCell ref="CP7:CT7"/>
    <mergeCell ref="BI22:BM22"/>
    <mergeCell ref="CJ13:CO13"/>
    <mergeCell ref="CP13:CT13"/>
    <mergeCell ref="CJ14:CO14"/>
    <mergeCell ref="CP14:CT14"/>
    <mergeCell ref="Q17:U17"/>
    <mergeCell ref="V17:AA17"/>
    <mergeCell ref="AB17:AF17"/>
    <mergeCell ref="C20:J20"/>
    <mergeCell ref="K20:P20"/>
    <mergeCell ref="Q20:U20"/>
    <mergeCell ref="V20:AA20"/>
    <mergeCell ref="AB20:AF20"/>
    <mergeCell ref="C19:J19"/>
    <mergeCell ref="K19:P19"/>
    <mergeCell ref="V15:AA15"/>
    <mergeCell ref="AB15:AF15"/>
    <mergeCell ref="AG15:AL15"/>
    <mergeCell ref="C18:J18"/>
    <mergeCell ref="K18:P18"/>
    <mergeCell ref="Q18:U18"/>
    <mergeCell ref="V18:AA18"/>
    <mergeCell ref="AB18:AF18"/>
    <mergeCell ref="C17:J17"/>
    <mergeCell ref="K17:P17"/>
    <mergeCell ref="BC15:BH15"/>
    <mergeCell ref="BI15:BM15"/>
    <mergeCell ref="C16:J16"/>
    <mergeCell ref="K16:P16"/>
    <mergeCell ref="Q16:U16"/>
    <mergeCell ref="V16:AA16"/>
    <mergeCell ref="AB16:AF16"/>
    <mergeCell ref="C15:J15"/>
    <mergeCell ref="K15:P15"/>
    <mergeCell ref="Q15:U15"/>
    <mergeCell ref="AM13:AQ13"/>
    <mergeCell ref="AR13:AW13"/>
    <mergeCell ref="AX13:BB13"/>
    <mergeCell ref="BC13:BH13"/>
    <mergeCell ref="BI13:BM13"/>
    <mergeCell ref="AG13:AL13"/>
    <mergeCell ref="AG14:AL14"/>
    <mergeCell ref="AM14:AQ14"/>
    <mergeCell ref="AR14:AW14"/>
    <mergeCell ref="AX14:BB14"/>
    <mergeCell ref="BC14:BH14"/>
    <mergeCell ref="BI14:BM14"/>
    <mergeCell ref="C14:J14"/>
    <mergeCell ref="K14:P14"/>
    <mergeCell ref="Q14:U14"/>
    <mergeCell ref="V14:AA14"/>
    <mergeCell ref="AB14:AF14"/>
    <mergeCell ref="C13:J13"/>
    <mergeCell ref="K13:P13"/>
    <mergeCell ref="Q13:U13"/>
    <mergeCell ref="V13:AA13"/>
    <mergeCell ref="AB13:AF13"/>
    <mergeCell ref="AM11:AQ11"/>
    <mergeCell ref="AR11:AW11"/>
    <mergeCell ref="AX11:BB11"/>
    <mergeCell ref="BC11:BH11"/>
    <mergeCell ref="BI11:BM11"/>
    <mergeCell ref="AG11:AL11"/>
    <mergeCell ref="AG12:AL12"/>
    <mergeCell ref="AM12:AQ12"/>
    <mergeCell ref="AR12:AW12"/>
    <mergeCell ref="AX12:BB12"/>
    <mergeCell ref="BC12:BH12"/>
    <mergeCell ref="BI12:BM12"/>
    <mergeCell ref="C12:J12"/>
    <mergeCell ref="K12:P12"/>
    <mergeCell ref="Q12:U12"/>
    <mergeCell ref="V12:AA12"/>
    <mergeCell ref="AB12:AF12"/>
    <mergeCell ref="C11:J11"/>
    <mergeCell ref="K11:P11"/>
    <mergeCell ref="Q11:U11"/>
    <mergeCell ref="V11:AA11"/>
    <mergeCell ref="AB11:AF11"/>
    <mergeCell ref="AR10:AW10"/>
    <mergeCell ref="AX10:BB10"/>
    <mergeCell ref="BC10:BH10"/>
    <mergeCell ref="BI10:BM10"/>
    <mergeCell ref="AM9:AQ9"/>
    <mergeCell ref="AR9:AW9"/>
    <mergeCell ref="AX9:BB9"/>
    <mergeCell ref="BC9:BH9"/>
    <mergeCell ref="BI9:BM9"/>
    <mergeCell ref="K9:P9"/>
    <mergeCell ref="Q9:U9"/>
    <mergeCell ref="V9:AA9"/>
    <mergeCell ref="AB9:AF9"/>
    <mergeCell ref="AG10:AL10"/>
    <mergeCell ref="AM10:AQ10"/>
    <mergeCell ref="AG9:AL9"/>
    <mergeCell ref="AM8:AQ8"/>
    <mergeCell ref="AR6:AW6"/>
    <mergeCell ref="BC8:BH8"/>
    <mergeCell ref="BI8:BM8"/>
    <mergeCell ref="C10:J10"/>
    <mergeCell ref="K10:P10"/>
    <mergeCell ref="Q10:U10"/>
    <mergeCell ref="V10:AA10"/>
    <mergeCell ref="AB10:AF10"/>
    <mergeCell ref="C9:J9"/>
    <mergeCell ref="BC7:BH7"/>
    <mergeCell ref="BI7:BM7"/>
    <mergeCell ref="AX6:BB6"/>
    <mergeCell ref="BC6:BH6"/>
    <mergeCell ref="BI6:BM6"/>
    <mergeCell ref="AM7:AQ7"/>
    <mergeCell ref="A4:J5"/>
    <mergeCell ref="K4:U4"/>
    <mergeCell ref="V4:AF4"/>
    <mergeCell ref="AG4:AQ4"/>
    <mergeCell ref="AR4:BB4"/>
    <mergeCell ref="V5:AA5"/>
    <mergeCell ref="AB5:AF5"/>
    <mergeCell ref="AG5:AL5"/>
    <mergeCell ref="AX5:BB5"/>
    <mergeCell ref="BC5:BH5"/>
    <mergeCell ref="BI5:BM5"/>
    <mergeCell ref="A6:J6"/>
    <mergeCell ref="K6:P6"/>
    <mergeCell ref="Q6:U6"/>
    <mergeCell ref="V6:AA6"/>
    <mergeCell ref="AB6:AF6"/>
    <mergeCell ref="AG6:AL6"/>
    <mergeCell ref="AM6:AQ6"/>
    <mergeCell ref="AR8:AW8"/>
    <mergeCell ref="AX8:BB8"/>
    <mergeCell ref="A7:J7"/>
    <mergeCell ref="K7:P7"/>
    <mergeCell ref="Q7:U7"/>
    <mergeCell ref="V7:AA7"/>
    <mergeCell ref="AB7:AF7"/>
    <mergeCell ref="AG7:AL7"/>
    <mergeCell ref="AR7:AW7"/>
    <mergeCell ref="AX7:BB7"/>
    <mergeCell ref="C8:J8"/>
    <mergeCell ref="K8:P8"/>
    <mergeCell ref="Q8:U8"/>
    <mergeCell ref="V8:AA8"/>
    <mergeCell ref="AB8:AF8"/>
    <mergeCell ref="AG8:AL8"/>
    <mergeCell ref="AG21:AL21"/>
    <mergeCell ref="AM21:AQ21"/>
    <mergeCell ref="AR21:AW21"/>
    <mergeCell ref="AX21:BB21"/>
    <mergeCell ref="BC21:BH21"/>
    <mergeCell ref="BI21:BM21"/>
    <mergeCell ref="AM5:AQ5"/>
    <mergeCell ref="AR5:AW5"/>
    <mergeCell ref="BC4:BM4"/>
    <mergeCell ref="K5:P5"/>
    <mergeCell ref="Q5:U5"/>
    <mergeCell ref="C21:J21"/>
    <mergeCell ref="K21:P21"/>
    <mergeCell ref="Q21:U21"/>
    <mergeCell ref="V21:AA21"/>
    <mergeCell ref="AB21:AF21"/>
    <mergeCell ref="DF7:DK7"/>
    <mergeCell ref="DL7:DP7"/>
    <mergeCell ref="DF8:DK8"/>
    <mergeCell ref="DL8:DP8"/>
    <mergeCell ref="CU8:CZ8"/>
    <mergeCell ref="DA8:DE8"/>
    <mergeCell ref="DA7:DE7"/>
    <mergeCell ref="BN8:BS8"/>
    <mergeCell ref="BT8:BX8"/>
    <mergeCell ref="BY8:CD8"/>
    <mergeCell ref="CE8:CI8"/>
    <mergeCell ref="CP8:CT8"/>
    <mergeCell ref="DF4:DP4"/>
    <mergeCell ref="DF5:DK5"/>
    <mergeCell ref="DL5:DP5"/>
    <mergeCell ref="DF6:DK6"/>
    <mergeCell ref="DL6:DP6"/>
    <mergeCell ref="DF11:DK11"/>
    <mergeCell ref="DL11:DP11"/>
    <mergeCell ref="DF12:DK12"/>
    <mergeCell ref="DL12:DP12"/>
    <mergeCell ref="DF13:DK13"/>
    <mergeCell ref="DL13:DP13"/>
    <mergeCell ref="DF16:DK16"/>
    <mergeCell ref="DL16:DP16"/>
    <mergeCell ref="DF17:DK17"/>
    <mergeCell ref="DL17:DP17"/>
    <mergeCell ref="DF21:DK21"/>
    <mergeCell ref="DL21:DP21"/>
    <mergeCell ref="BN9:BS9"/>
    <mergeCell ref="BT9:BX9"/>
    <mergeCell ref="DF14:DK14"/>
    <mergeCell ref="DL14:DP14"/>
    <mergeCell ref="DF15:DK15"/>
    <mergeCell ref="DL15:DP15"/>
    <mergeCell ref="DF9:DK9"/>
    <mergeCell ref="DL9:DP9"/>
    <mergeCell ref="DF10:DK10"/>
    <mergeCell ref="DL10:DP10"/>
    <mergeCell ref="BY6:CD6"/>
    <mergeCell ref="CE6:CI6"/>
    <mergeCell ref="BN7:BS7"/>
    <mergeCell ref="BT7:BX7"/>
    <mergeCell ref="BY7:CD7"/>
    <mergeCell ref="CE7:CI7"/>
    <mergeCell ref="DF20:DK20"/>
    <mergeCell ref="DL20:DP20"/>
    <mergeCell ref="BN4:BX4"/>
    <mergeCell ref="BY4:CI4"/>
    <mergeCell ref="BN5:BS5"/>
    <mergeCell ref="BT5:BX5"/>
    <mergeCell ref="BY5:CD5"/>
    <mergeCell ref="CE5:CI5"/>
    <mergeCell ref="BN6:BS6"/>
    <mergeCell ref="BT6:BX6"/>
    <mergeCell ref="BN11:BS11"/>
    <mergeCell ref="BT11:BX11"/>
    <mergeCell ref="BY11:CD11"/>
    <mergeCell ref="CE11:CI11"/>
    <mergeCell ref="DF22:DK22"/>
    <mergeCell ref="DL22:DP22"/>
    <mergeCell ref="DF18:DK18"/>
    <mergeCell ref="DL18:DP18"/>
    <mergeCell ref="DF19:DK19"/>
    <mergeCell ref="DL19:DP19"/>
    <mergeCell ref="BN14:BS14"/>
    <mergeCell ref="BT14:BX14"/>
    <mergeCell ref="BY14:CD14"/>
    <mergeCell ref="CE14:CI14"/>
    <mergeCell ref="BY9:CD9"/>
    <mergeCell ref="CE9:CI9"/>
    <mergeCell ref="BN10:BS10"/>
    <mergeCell ref="BT10:BX10"/>
    <mergeCell ref="BY10:CD10"/>
    <mergeCell ref="CE10:CI10"/>
    <mergeCell ref="BN12:BS12"/>
    <mergeCell ref="BT12:BX12"/>
    <mergeCell ref="BY12:CD12"/>
    <mergeCell ref="CE12:CI12"/>
    <mergeCell ref="BN13:BS13"/>
    <mergeCell ref="BT13:BX13"/>
    <mergeCell ref="BY13:CD13"/>
    <mergeCell ref="CE13:CI13"/>
    <mergeCell ref="BY16:CD16"/>
    <mergeCell ref="CE16:CI16"/>
    <mergeCell ref="BN17:BS17"/>
    <mergeCell ref="BT17:BX17"/>
    <mergeCell ref="BY17:CD17"/>
    <mergeCell ref="CE17:CI17"/>
    <mergeCell ref="BN20:BS20"/>
    <mergeCell ref="BT20:BX20"/>
    <mergeCell ref="BY20:CD20"/>
    <mergeCell ref="CE20:CI20"/>
    <mergeCell ref="BN15:BS15"/>
    <mergeCell ref="BT15:BX15"/>
    <mergeCell ref="BY15:CD15"/>
    <mergeCell ref="CE15:CI15"/>
    <mergeCell ref="BN16:BS16"/>
    <mergeCell ref="BT16:BX16"/>
    <mergeCell ref="BN18:BS18"/>
    <mergeCell ref="BT18:BX18"/>
    <mergeCell ref="BY18:CD18"/>
    <mergeCell ref="CE18:CI18"/>
    <mergeCell ref="BN19:BS19"/>
    <mergeCell ref="BT19:BX19"/>
    <mergeCell ref="BY19:CD19"/>
    <mergeCell ref="CE19:CI19"/>
    <mergeCell ref="BN21:BS21"/>
    <mergeCell ref="BT21:BX21"/>
    <mergeCell ref="BY21:CD21"/>
    <mergeCell ref="CE21:CI21"/>
    <mergeCell ref="BN22:BS22"/>
    <mergeCell ref="BT22:BX22"/>
    <mergeCell ref="BY22:CD22"/>
    <mergeCell ref="CE22:CI22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4E4A-415E-471E-B408-1412292DC4BE}">
  <sheetPr>
    <tabColor rgb="FF002060"/>
  </sheetPr>
  <dimension ref="A1:BT36"/>
  <sheetViews>
    <sheetView zoomScaleNormal="100" zoomScaleSheetLayoutView="100" workbookViewId="0">
      <selection activeCell="AO9" sqref="AO9"/>
    </sheetView>
  </sheetViews>
  <sheetFormatPr defaultColWidth="2.88671875" defaultRowHeight="15.75" customHeight="1" outlineLevelCol="1" x14ac:dyDescent="0.2"/>
  <cols>
    <col min="1" max="1" width="2" style="1" customWidth="1"/>
    <col min="2" max="11" width="2.6640625" style="1" customWidth="1"/>
    <col min="12" max="12" width="2.33203125" style="1" customWidth="1"/>
    <col min="13" max="52" width="2.88671875" style="1" hidden="1" customWidth="1" outlineLevel="1"/>
    <col min="53" max="53" width="2.88671875" style="1" collapsed="1"/>
    <col min="54" max="16384" width="2.88671875" style="1"/>
  </cols>
  <sheetData>
    <row r="1" spans="1:72" ht="24.9" customHeight="1" x14ac:dyDescent="0.2">
      <c r="A1" s="70"/>
      <c r="B1" s="70"/>
      <c r="C1" s="70"/>
      <c r="D1" s="70"/>
      <c r="E1" s="70"/>
      <c r="F1" s="70"/>
      <c r="G1" s="70"/>
      <c r="H1" s="70"/>
      <c r="I1" s="70"/>
      <c r="M1" s="38"/>
      <c r="W1" s="38"/>
    </row>
    <row r="2" spans="1:72" ht="24.9" customHeight="1" x14ac:dyDescent="0.2">
      <c r="A2" s="69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</row>
    <row r="3" spans="1:72" ht="15.75" customHeight="1" thickBot="1" x14ac:dyDescent="0.25">
      <c r="A3" s="1" t="s">
        <v>93</v>
      </c>
    </row>
    <row r="4" spans="1:72" ht="20.25" customHeight="1" x14ac:dyDescent="0.2">
      <c r="A4" s="34" t="s">
        <v>92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 t="s">
        <v>91</v>
      </c>
      <c r="N4" s="35"/>
      <c r="O4" s="35"/>
      <c r="P4" s="35"/>
      <c r="Q4" s="35"/>
      <c r="R4" s="35" t="s">
        <v>90</v>
      </c>
      <c r="S4" s="35"/>
      <c r="T4" s="35"/>
      <c r="U4" s="35"/>
      <c r="V4" s="35"/>
      <c r="W4" s="35" t="s">
        <v>89</v>
      </c>
      <c r="X4" s="35"/>
      <c r="Y4" s="35"/>
      <c r="Z4" s="35"/>
      <c r="AA4" s="33"/>
      <c r="AB4" s="35" t="s">
        <v>88</v>
      </c>
      <c r="AC4" s="35"/>
      <c r="AD4" s="35"/>
      <c r="AE4" s="35"/>
      <c r="AF4" s="33"/>
      <c r="AG4" s="35" t="s">
        <v>42</v>
      </c>
      <c r="AH4" s="35"/>
      <c r="AI4" s="35"/>
      <c r="AJ4" s="35"/>
      <c r="AK4" s="33"/>
      <c r="AL4" s="35" t="s">
        <v>41</v>
      </c>
      <c r="AM4" s="35"/>
      <c r="AN4" s="35"/>
      <c r="AO4" s="35"/>
      <c r="AP4" s="33"/>
      <c r="AQ4" s="33" t="s">
        <v>85</v>
      </c>
      <c r="AR4" s="32"/>
      <c r="AS4" s="32"/>
      <c r="AT4" s="32"/>
      <c r="AU4" s="34"/>
      <c r="AV4" s="33" t="s">
        <v>39</v>
      </c>
      <c r="AW4" s="32"/>
      <c r="AX4" s="32"/>
      <c r="AY4" s="32"/>
      <c r="AZ4" s="34"/>
      <c r="BA4" s="33" t="s">
        <v>38</v>
      </c>
      <c r="BB4" s="32"/>
      <c r="BC4" s="32"/>
      <c r="BD4" s="32"/>
      <c r="BE4" s="34"/>
      <c r="BF4" s="35" t="s">
        <v>97</v>
      </c>
      <c r="BG4" s="35"/>
      <c r="BH4" s="35"/>
      <c r="BI4" s="35"/>
      <c r="BJ4" s="33"/>
      <c r="BK4" s="35" t="s">
        <v>96</v>
      </c>
      <c r="BL4" s="35"/>
      <c r="BM4" s="35"/>
      <c r="BN4" s="35"/>
      <c r="BO4" s="33"/>
      <c r="BP4" s="35" t="s">
        <v>95</v>
      </c>
      <c r="BQ4" s="35"/>
      <c r="BR4" s="35"/>
      <c r="BS4" s="35"/>
      <c r="BT4" s="33"/>
    </row>
    <row r="5" spans="1:72" ht="9.9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</row>
    <row r="6" spans="1:72" ht="24.9" customHeight="1" x14ac:dyDescent="0.2">
      <c r="B6" s="14" t="s">
        <v>81</v>
      </c>
      <c r="C6" s="14"/>
      <c r="D6" s="14"/>
      <c r="E6" s="14"/>
      <c r="F6" s="14"/>
      <c r="G6" s="14"/>
      <c r="H6" s="14"/>
      <c r="I6" s="14"/>
      <c r="J6" s="14"/>
      <c r="K6" s="14"/>
      <c r="L6" s="66"/>
      <c r="M6" s="65">
        <v>3508999</v>
      </c>
      <c r="N6" s="65"/>
      <c r="O6" s="65"/>
      <c r="P6" s="65"/>
      <c r="Q6" s="65"/>
      <c r="R6" s="65">
        <v>3687999.06</v>
      </c>
      <c r="S6" s="65"/>
      <c r="T6" s="65"/>
      <c r="U6" s="65"/>
      <c r="V6" s="65"/>
      <c r="W6" s="65">
        <v>3906436</v>
      </c>
      <c r="X6" s="65"/>
      <c r="Y6" s="65"/>
      <c r="Z6" s="65"/>
      <c r="AA6" s="65"/>
      <c r="AB6" s="65">
        <v>3904777</v>
      </c>
      <c r="AC6" s="65"/>
      <c r="AD6" s="65"/>
      <c r="AE6" s="65"/>
      <c r="AF6" s="65"/>
      <c r="AG6" s="65">
        <v>4241276</v>
      </c>
      <c r="AH6" s="65"/>
      <c r="AI6" s="65"/>
      <c r="AJ6" s="65"/>
      <c r="AK6" s="65"/>
      <c r="AL6" s="65">
        <v>4309440</v>
      </c>
      <c r="AM6" s="65"/>
      <c r="AN6" s="65"/>
      <c r="AO6" s="65"/>
      <c r="AP6" s="65"/>
      <c r="AQ6" s="65">
        <v>4357231</v>
      </c>
      <c r="AR6" s="65"/>
      <c r="AS6" s="65"/>
      <c r="AT6" s="65"/>
      <c r="AU6" s="65"/>
      <c r="AV6" s="65">
        <v>3869993</v>
      </c>
      <c r="AW6" s="65"/>
      <c r="AX6" s="65"/>
      <c r="AY6" s="65"/>
      <c r="AZ6" s="65"/>
      <c r="BA6" s="65">
        <v>3456515</v>
      </c>
      <c r="BB6" s="65"/>
      <c r="BC6" s="65"/>
      <c r="BD6" s="65"/>
      <c r="BE6" s="65"/>
      <c r="BF6" s="65">
        <v>3339813</v>
      </c>
      <c r="BG6" s="65"/>
      <c r="BH6" s="65"/>
      <c r="BI6" s="65"/>
      <c r="BJ6" s="65"/>
      <c r="BK6" s="65">
        <v>3348854</v>
      </c>
      <c r="BL6" s="65"/>
      <c r="BM6" s="65"/>
      <c r="BN6" s="65"/>
      <c r="BO6" s="65"/>
      <c r="BP6" s="65">
        <v>3183123</v>
      </c>
      <c r="BQ6" s="65"/>
      <c r="BR6" s="65"/>
      <c r="BS6" s="65"/>
      <c r="BT6" s="65"/>
    </row>
    <row r="7" spans="1:72" ht="24.9" customHeight="1" x14ac:dyDescent="0.2">
      <c r="B7" s="14" t="s">
        <v>80</v>
      </c>
      <c r="C7" s="14"/>
      <c r="D7" s="14"/>
      <c r="E7" s="14"/>
      <c r="F7" s="14"/>
      <c r="G7" s="14"/>
      <c r="H7" s="14"/>
      <c r="I7" s="14"/>
      <c r="J7" s="14"/>
      <c r="K7" s="14"/>
      <c r="L7" s="66"/>
      <c r="M7" s="65">
        <v>710721</v>
      </c>
      <c r="N7" s="65"/>
      <c r="O7" s="65"/>
      <c r="P7" s="65"/>
      <c r="Q7" s="65"/>
      <c r="R7" s="65">
        <v>698400.71200000006</v>
      </c>
      <c r="S7" s="65"/>
      <c r="T7" s="65"/>
      <c r="U7" s="65"/>
      <c r="V7" s="65"/>
      <c r="W7" s="65">
        <v>591528</v>
      </c>
      <c r="X7" s="65"/>
      <c r="Y7" s="65"/>
      <c r="Z7" s="65"/>
      <c r="AA7" s="65"/>
      <c r="AB7" s="65">
        <v>541223</v>
      </c>
      <c r="AC7" s="65"/>
      <c r="AD7" s="65"/>
      <c r="AE7" s="65"/>
      <c r="AF7" s="65"/>
      <c r="AG7" s="65">
        <v>697895</v>
      </c>
      <c r="AH7" s="65"/>
      <c r="AI7" s="65"/>
      <c r="AJ7" s="65"/>
      <c r="AK7" s="65"/>
      <c r="AL7" s="65">
        <v>734676</v>
      </c>
      <c r="AM7" s="65"/>
      <c r="AN7" s="65"/>
      <c r="AO7" s="65"/>
      <c r="AP7" s="65"/>
      <c r="AQ7" s="65">
        <v>812267</v>
      </c>
      <c r="AR7" s="65"/>
      <c r="AS7" s="65"/>
      <c r="AT7" s="65"/>
      <c r="AU7" s="65"/>
      <c r="AV7" s="65">
        <v>695886</v>
      </c>
      <c r="AW7" s="65"/>
      <c r="AX7" s="65"/>
      <c r="AY7" s="65"/>
      <c r="AZ7" s="65"/>
      <c r="BA7" s="65">
        <v>1026246</v>
      </c>
      <c r="BB7" s="65"/>
      <c r="BC7" s="65"/>
      <c r="BD7" s="65"/>
      <c r="BE7" s="65"/>
      <c r="BF7" s="65">
        <v>352169</v>
      </c>
      <c r="BG7" s="65"/>
      <c r="BH7" s="65"/>
      <c r="BI7" s="65"/>
      <c r="BJ7" s="65"/>
      <c r="BK7" s="65">
        <v>351990</v>
      </c>
      <c r="BL7" s="65"/>
      <c r="BM7" s="65"/>
      <c r="BN7" s="65"/>
      <c r="BO7" s="65"/>
      <c r="BP7" s="65">
        <f>557613+37752</f>
        <v>595365</v>
      </c>
      <c r="BQ7" s="65"/>
      <c r="BR7" s="65"/>
      <c r="BS7" s="65"/>
      <c r="BT7" s="65"/>
    </row>
    <row r="8" spans="1:72" ht="24.9" customHeight="1" x14ac:dyDescent="0.2">
      <c r="B8" s="14" t="s">
        <v>79</v>
      </c>
      <c r="C8" s="14"/>
      <c r="D8" s="14"/>
      <c r="E8" s="14"/>
      <c r="F8" s="14"/>
      <c r="G8" s="14"/>
      <c r="H8" s="14"/>
      <c r="I8" s="14"/>
      <c r="J8" s="14"/>
      <c r="K8" s="14"/>
      <c r="L8" s="66"/>
      <c r="M8" s="65">
        <v>29442</v>
      </c>
      <c r="N8" s="65"/>
      <c r="O8" s="65"/>
      <c r="P8" s="65"/>
      <c r="Q8" s="65"/>
      <c r="R8" s="65">
        <v>24667.780999999999</v>
      </c>
      <c r="S8" s="65"/>
      <c r="T8" s="65"/>
      <c r="U8" s="65"/>
      <c r="V8" s="65"/>
      <c r="W8" s="65">
        <v>22869</v>
      </c>
      <c r="X8" s="65"/>
      <c r="Y8" s="65"/>
      <c r="Z8" s="65"/>
      <c r="AA8" s="65"/>
      <c r="AB8" s="65">
        <v>24498</v>
      </c>
      <c r="AC8" s="65"/>
      <c r="AD8" s="65"/>
      <c r="AE8" s="65"/>
      <c r="AF8" s="65"/>
      <c r="AG8" s="65">
        <v>23303</v>
      </c>
      <c r="AH8" s="65"/>
      <c r="AI8" s="65"/>
      <c r="AJ8" s="65"/>
      <c r="AK8" s="65"/>
      <c r="AL8" s="65">
        <v>24510</v>
      </c>
      <c r="AM8" s="65"/>
      <c r="AN8" s="65"/>
      <c r="AO8" s="65"/>
      <c r="AP8" s="65"/>
      <c r="AQ8" s="65">
        <v>34486</v>
      </c>
      <c r="AR8" s="65"/>
      <c r="AS8" s="65"/>
      <c r="AT8" s="65"/>
      <c r="AU8" s="65"/>
      <c r="AV8" s="65">
        <v>34084</v>
      </c>
      <c r="AW8" s="65"/>
      <c r="AX8" s="65"/>
      <c r="AY8" s="65"/>
      <c r="AZ8" s="65"/>
      <c r="BA8" s="65">
        <v>26516</v>
      </c>
      <c r="BB8" s="65"/>
      <c r="BC8" s="65"/>
      <c r="BD8" s="65"/>
      <c r="BE8" s="65"/>
      <c r="BF8" s="65">
        <v>17798</v>
      </c>
      <c r="BG8" s="65"/>
      <c r="BH8" s="65"/>
      <c r="BI8" s="65"/>
      <c r="BJ8" s="65"/>
      <c r="BK8" s="65">
        <v>63584</v>
      </c>
      <c r="BL8" s="65"/>
      <c r="BM8" s="65"/>
      <c r="BN8" s="65"/>
      <c r="BO8" s="65"/>
      <c r="BP8" s="65">
        <v>85282</v>
      </c>
      <c r="BQ8" s="65"/>
      <c r="BR8" s="65"/>
      <c r="BS8" s="65"/>
      <c r="BT8" s="65"/>
    </row>
    <row r="9" spans="1:72" ht="24.9" customHeight="1" x14ac:dyDescent="0.2">
      <c r="B9" s="14" t="s">
        <v>78</v>
      </c>
      <c r="C9" s="14"/>
      <c r="D9" s="14"/>
      <c r="E9" s="14"/>
      <c r="F9" s="14"/>
      <c r="G9" s="14"/>
      <c r="H9" s="14"/>
      <c r="I9" s="14"/>
      <c r="J9" s="14"/>
      <c r="K9" s="14"/>
      <c r="L9" s="66"/>
      <c r="M9" s="65">
        <v>2063</v>
      </c>
      <c r="N9" s="65"/>
      <c r="O9" s="65"/>
      <c r="P9" s="65"/>
      <c r="Q9" s="65"/>
      <c r="R9" s="65">
        <v>2027.4159999999999</v>
      </c>
      <c r="S9" s="65"/>
      <c r="T9" s="65"/>
      <c r="U9" s="65"/>
      <c r="V9" s="65"/>
      <c r="W9" s="65">
        <v>1957</v>
      </c>
      <c r="X9" s="65"/>
      <c r="Y9" s="65"/>
      <c r="Z9" s="65"/>
      <c r="AA9" s="65"/>
      <c r="AB9" s="65">
        <v>1790</v>
      </c>
      <c r="AC9" s="65"/>
      <c r="AD9" s="65"/>
      <c r="AE9" s="65"/>
      <c r="AF9" s="65"/>
      <c r="AG9" s="65">
        <v>1402</v>
      </c>
      <c r="AH9" s="65"/>
      <c r="AI9" s="65"/>
      <c r="AJ9" s="65"/>
      <c r="AK9" s="65"/>
      <c r="AL9" s="65">
        <v>1497</v>
      </c>
      <c r="AM9" s="65"/>
      <c r="AN9" s="65"/>
      <c r="AO9" s="65"/>
      <c r="AP9" s="65"/>
      <c r="AQ9" s="65">
        <v>1507</v>
      </c>
      <c r="AR9" s="65"/>
      <c r="AS9" s="65"/>
      <c r="AT9" s="65"/>
      <c r="AU9" s="65"/>
      <c r="AV9" s="65">
        <v>1429</v>
      </c>
      <c r="AW9" s="65"/>
      <c r="AX9" s="65"/>
      <c r="AY9" s="65"/>
      <c r="AZ9" s="65"/>
      <c r="BA9" s="65">
        <v>1342</v>
      </c>
      <c r="BB9" s="65"/>
      <c r="BC9" s="65"/>
      <c r="BD9" s="65"/>
      <c r="BE9" s="65"/>
      <c r="BF9" s="65">
        <v>1536</v>
      </c>
      <c r="BG9" s="65"/>
      <c r="BH9" s="65"/>
      <c r="BI9" s="65"/>
      <c r="BJ9" s="65"/>
      <c r="BK9" s="65">
        <v>25728</v>
      </c>
      <c r="BL9" s="65"/>
      <c r="BM9" s="65"/>
      <c r="BN9" s="65"/>
      <c r="BO9" s="65"/>
      <c r="BP9" s="65" t="s">
        <v>16</v>
      </c>
      <c r="BQ9" s="65"/>
      <c r="BR9" s="65"/>
      <c r="BS9" s="65"/>
      <c r="BT9" s="65"/>
    </row>
    <row r="10" spans="1:72" ht="24.9" customHeight="1" x14ac:dyDescent="0.2">
      <c r="B10" s="14" t="s">
        <v>77</v>
      </c>
      <c r="C10" s="14"/>
      <c r="D10" s="14"/>
      <c r="E10" s="14"/>
      <c r="F10" s="14"/>
      <c r="G10" s="14"/>
      <c r="H10" s="14"/>
      <c r="I10" s="14"/>
      <c r="J10" s="14"/>
      <c r="K10" s="14"/>
      <c r="L10" s="66"/>
      <c r="M10" s="65">
        <v>233203</v>
      </c>
      <c r="N10" s="65"/>
      <c r="O10" s="65"/>
      <c r="P10" s="65"/>
      <c r="Q10" s="65"/>
      <c r="R10" s="65">
        <v>230278.16699999999</v>
      </c>
      <c r="S10" s="65"/>
      <c r="T10" s="65"/>
      <c r="U10" s="65"/>
      <c r="V10" s="65"/>
      <c r="W10" s="65">
        <v>227226</v>
      </c>
      <c r="X10" s="65"/>
      <c r="Y10" s="65"/>
      <c r="Z10" s="65"/>
      <c r="AA10" s="65"/>
      <c r="AB10" s="65">
        <v>223457</v>
      </c>
      <c r="AC10" s="65"/>
      <c r="AD10" s="65"/>
      <c r="AE10" s="65"/>
      <c r="AF10" s="65"/>
      <c r="AG10" s="65">
        <v>211980</v>
      </c>
      <c r="AH10" s="65"/>
      <c r="AI10" s="65"/>
      <c r="AJ10" s="65"/>
      <c r="AK10" s="65"/>
      <c r="AL10" s="65">
        <v>213685</v>
      </c>
      <c r="AM10" s="65"/>
      <c r="AN10" s="65"/>
      <c r="AO10" s="65"/>
      <c r="AP10" s="65"/>
      <c r="AQ10" s="65">
        <v>203125</v>
      </c>
      <c r="AR10" s="65"/>
      <c r="AS10" s="65"/>
      <c r="AT10" s="65"/>
      <c r="AU10" s="65"/>
      <c r="AV10" s="65">
        <v>198319</v>
      </c>
      <c r="AW10" s="65"/>
      <c r="AX10" s="65"/>
      <c r="AY10" s="65"/>
      <c r="AZ10" s="65"/>
      <c r="BA10" s="65">
        <v>195310</v>
      </c>
      <c r="BB10" s="65"/>
      <c r="BC10" s="65"/>
      <c r="BD10" s="65"/>
      <c r="BE10" s="65"/>
      <c r="BF10" s="65">
        <v>258321</v>
      </c>
      <c r="BG10" s="65"/>
      <c r="BH10" s="65"/>
      <c r="BI10" s="65"/>
      <c r="BJ10" s="65"/>
      <c r="BK10" s="65">
        <v>247104</v>
      </c>
      <c r="BL10" s="65"/>
      <c r="BM10" s="65"/>
      <c r="BN10" s="65"/>
      <c r="BO10" s="65"/>
      <c r="BP10" s="65">
        <v>247923</v>
      </c>
      <c r="BQ10" s="65"/>
      <c r="BR10" s="65"/>
      <c r="BS10" s="65"/>
      <c r="BT10" s="65"/>
    </row>
    <row r="11" spans="1:72" ht="24.9" customHeight="1" x14ac:dyDescent="0.2">
      <c r="B11" s="14" t="s">
        <v>76</v>
      </c>
      <c r="C11" s="14"/>
      <c r="D11" s="14"/>
      <c r="E11" s="14"/>
      <c r="F11" s="14"/>
      <c r="G11" s="14"/>
      <c r="H11" s="14"/>
      <c r="I11" s="14"/>
      <c r="J11" s="14"/>
      <c r="K11" s="14"/>
      <c r="L11" s="66"/>
      <c r="M11" s="65">
        <v>2955249</v>
      </c>
      <c r="N11" s="65"/>
      <c r="O11" s="65"/>
      <c r="P11" s="65"/>
      <c r="Q11" s="65"/>
      <c r="R11" s="65">
        <v>3061309.7889999999</v>
      </c>
      <c r="S11" s="65"/>
      <c r="T11" s="65"/>
      <c r="U11" s="65"/>
      <c r="V11" s="65"/>
      <c r="W11" s="65">
        <v>3136640</v>
      </c>
      <c r="X11" s="65"/>
      <c r="Y11" s="65"/>
      <c r="Z11" s="65"/>
      <c r="AA11" s="65"/>
      <c r="AB11" s="65">
        <v>3235830</v>
      </c>
      <c r="AC11" s="65"/>
      <c r="AD11" s="65"/>
      <c r="AE11" s="65"/>
      <c r="AF11" s="65"/>
      <c r="AG11" s="65">
        <v>3290259</v>
      </c>
      <c r="AH11" s="65"/>
      <c r="AI11" s="65"/>
      <c r="AJ11" s="65"/>
      <c r="AK11" s="65"/>
      <c r="AL11" s="65">
        <v>3354987</v>
      </c>
      <c r="AM11" s="65"/>
      <c r="AN11" s="65"/>
      <c r="AO11" s="65"/>
      <c r="AP11" s="65"/>
      <c r="AQ11" s="65">
        <v>3398824</v>
      </c>
      <c r="AR11" s="65"/>
      <c r="AS11" s="65"/>
      <c r="AT11" s="65"/>
      <c r="AU11" s="65"/>
      <c r="AV11" s="65">
        <v>3420485</v>
      </c>
      <c r="AW11" s="65"/>
      <c r="AX11" s="65"/>
      <c r="AY11" s="65"/>
      <c r="AZ11" s="65"/>
      <c r="BA11" s="65">
        <v>3325342</v>
      </c>
      <c r="BB11" s="65"/>
      <c r="BC11" s="65"/>
      <c r="BD11" s="65"/>
      <c r="BE11" s="65"/>
      <c r="BF11" s="65">
        <v>3306918</v>
      </c>
      <c r="BG11" s="65"/>
      <c r="BH11" s="65"/>
      <c r="BI11" s="65"/>
      <c r="BJ11" s="65"/>
      <c r="BK11" s="65">
        <v>3346408</v>
      </c>
      <c r="BL11" s="65"/>
      <c r="BM11" s="65"/>
      <c r="BN11" s="65"/>
      <c r="BO11" s="65"/>
      <c r="BP11" s="65">
        <v>3313562</v>
      </c>
      <c r="BQ11" s="65"/>
      <c r="BR11" s="65"/>
      <c r="BS11" s="65"/>
      <c r="BT11" s="65"/>
    </row>
    <row r="12" spans="1:72" ht="24.9" customHeight="1" x14ac:dyDescent="0.2">
      <c r="B12" s="14" t="s">
        <v>75</v>
      </c>
      <c r="C12" s="14"/>
      <c r="D12" s="14"/>
      <c r="E12" s="14"/>
      <c r="F12" s="14"/>
      <c r="G12" s="14"/>
      <c r="H12" s="14"/>
      <c r="I12" s="14"/>
      <c r="J12" s="14"/>
      <c r="K12" s="14"/>
      <c r="L12" s="66"/>
      <c r="M12" s="65">
        <v>388437</v>
      </c>
      <c r="N12" s="65"/>
      <c r="O12" s="65"/>
      <c r="P12" s="65"/>
      <c r="Q12" s="65"/>
      <c r="R12" s="65">
        <v>416287.31699999998</v>
      </c>
      <c r="S12" s="65"/>
      <c r="T12" s="65"/>
      <c r="U12" s="65"/>
      <c r="V12" s="65"/>
      <c r="W12" s="65">
        <v>411933</v>
      </c>
      <c r="X12" s="65"/>
      <c r="Y12" s="65"/>
      <c r="Z12" s="65"/>
      <c r="AA12" s="65"/>
      <c r="AB12" s="65">
        <v>422847</v>
      </c>
      <c r="AC12" s="65"/>
      <c r="AD12" s="65"/>
      <c r="AE12" s="65"/>
      <c r="AF12" s="65"/>
      <c r="AG12" s="65">
        <v>405658</v>
      </c>
      <c r="AH12" s="65"/>
      <c r="AI12" s="65"/>
      <c r="AJ12" s="65"/>
      <c r="AK12" s="65"/>
      <c r="AL12" s="65">
        <v>428820</v>
      </c>
      <c r="AM12" s="65"/>
      <c r="AN12" s="65"/>
      <c r="AO12" s="65"/>
      <c r="AP12" s="65"/>
      <c r="AQ12" s="65">
        <v>447739</v>
      </c>
      <c r="AR12" s="65"/>
      <c r="AS12" s="65"/>
      <c r="AT12" s="65"/>
      <c r="AU12" s="65"/>
      <c r="AV12" s="65">
        <v>458469</v>
      </c>
      <c r="AW12" s="65"/>
      <c r="AX12" s="65"/>
      <c r="AY12" s="65"/>
      <c r="AZ12" s="65"/>
      <c r="BA12" s="65">
        <v>462036</v>
      </c>
      <c r="BB12" s="65"/>
      <c r="BC12" s="65"/>
      <c r="BD12" s="65"/>
      <c r="BE12" s="65"/>
      <c r="BF12" s="65">
        <v>475332</v>
      </c>
      <c r="BG12" s="65"/>
      <c r="BH12" s="65"/>
      <c r="BI12" s="65"/>
      <c r="BJ12" s="65"/>
      <c r="BK12" s="65">
        <v>477795</v>
      </c>
      <c r="BL12" s="65"/>
      <c r="BM12" s="65"/>
      <c r="BN12" s="65"/>
      <c r="BO12" s="65"/>
      <c r="BP12" s="65">
        <v>487267</v>
      </c>
      <c r="BQ12" s="65"/>
      <c r="BR12" s="65"/>
      <c r="BS12" s="65"/>
      <c r="BT12" s="65"/>
    </row>
    <row r="13" spans="1:72" ht="24.9" customHeight="1" x14ac:dyDescent="0.2">
      <c r="B13" s="14" t="s">
        <v>74</v>
      </c>
      <c r="C13" s="14"/>
      <c r="D13" s="14"/>
      <c r="E13" s="14"/>
      <c r="F13" s="14"/>
      <c r="G13" s="14"/>
      <c r="H13" s="14"/>
      <c r="I13" s="14"/>
      <c r="J13" s="14"/>
      <c r="K13" s="14"/>
      <c r="L13" s="66"/>
      <c r="M13" s="65">
        <v>719665</v>
      </c>
      <c r="N13" s="65"/>
      <c r="O13" s="65"/>
      <c r="P13" s="65"/>
      <c r="Q13" s="65"/>
      <c r="R13" s="65">
        <v>1047372</v>
      </c>
      <c r="S13" s="65"/>
      <c r="T13" s="65"/>
      <c r="U13" s="65"/>
      <c r="V13" s="65"/>
      <c r="W13" s="65">
        <v>1037285</v>
      </c>
      <c r="X13" s="65"/>
      <c r="Y13" s="65"/>
      <c r="Z13" s="65"/>
      <c r="AA13" s="65"/>
      <c r="AB13" s="65">
        <v>1542583</v>
      </c>
      <c r="AC13" s="65"/>
      <c r="AD13" s="65"/>
      <c r="AE13" s="65"/>
      <c r="AF13" s="65"/>
      <c r="AG13" s="65">
        <v>1666432</v>
      </c>
      <c r="AH13" s="65"/>
      <c r="AI13" s="65"/>
      <c r="AJ13" s="65"/>
      <c r="AK13" s="65"/>
      <c r="AL13" s="65">
        <v>1327255</v>
      </c>
      <c r="AM13" s="65"/>
      <c r="AN13" s="65"/>
      <c r="AO13" s="65"/>
      <c r="AP13" s="65"/>
      <c r="AQ13" s="65">
        <v>1384092</v>
      </c>
      <c r="AR13" s="65"/>
      <c r="AS13" s="65"/>
      <c r="AT13" s="65"/>
      <c r="AU13" s="65"/>
      <c r="AV13" s="65">
        <v>1333649</v>
      </c>
      <c r="AW13" s="65"/>
      <c r="AX13" s="65"/>
      <c r="AY13" s="65"/>
      <c r="AZ13" s="65"/>
      <c r="BA13" s="65">
        <v>1356302</v>
      </c>
      <c r="BB13" s="65"/>
      <c r="BC13" s="65"/>
      <c r="BD13" s="65"/>
      <c r="BE13" s="65"/>
      <c r="BF13" s="65">
        <f>750139+555461</f>
        <v>1305600</v>
      </c>
      <c r="BG13" s="65"/>
      <c r="BH13" s="65"/>
      <c r="BI13" s="65"/>
      <c r="BJ13" s="65"/>
      <c r="BK13" s="65">
        <f>544196+784275</f>
        <v>1328471</v>
      </c>
      <c r="BL13" s="65"/>
      <c r="BM13" s="65"/>
      <c r="BN13" s="65"/>
      <c r="BO13" s="65"/>
      <c r="BP13" s="65">
        <f>826519+782843</f>
        <v>1609362</v>
      </c>
      <c r="BQ13" s="65"/>
      <c r="BR13" s="65"/>
      <c r="BS13" s="65"/>
      <c r="BT13" s="65"/>
    </row>
    <row r="14" spans="1:72" ht="24.9" customHeight="1" x14ac:dyDescent="0.2">
      <c r="B14" s="14" t="s">
        <v>72</v>
      </c>
      <c r="C14" s="14"/>
      <c r="D14" s="14"/>
      <c r="E14" s="14"/>
      <c r="F14" s="14"/>
      <c r="G14" s="14"/>
      <c r="H14" s="14"/>
      <c r="I14" s="14"/>
      <c r="J14" s="14"/>
      <c r="K14" s="14"/>
      <c r="L14" s="66"/>
      <c r="M14" s="65">
        <v>701780</v>
      </c>
      <c r="N14" s="65"/>
      <c r="O14" s="65"/>
      <c r="P14" s="65"/>
      <c r="Q14" s="65"/>
      <c r="R14" s="65">
        <v>589655</v>
      </c>
      <c r="S14" s="65"/>
      <c r="T14" s="65"/>
      <c r="U14" s="65"/>
      <c r="V14" s="65"/>
      <c r="W14" s="65">
        <v>505740</v>
      </c>
      <c r="X14" s="65"/>
      <c r="Y14" s="65"/>
      <c r="Z14" s="65"/>
      <c r="AA14" s="65"/>
      <c r="AB14" s="65">
        <v>475950</v>
      </c>
      <c r="AC14" s="65"/>
      <c r="AD14" s="65"/>
      <c r="AE14" s="65"/>
      <c r="AF14" s="65"/>
      <c r="AG14" s="65">
        <v>890734</v>
      </c>
      <c r="AH14" s="65"/>
      <c r="AI14" s="65"/>
      <c r="AJ14" s="65"/>
      <c r="AK14" s="65"/>
      <c r="AL14" s="65">
        <v>1209398</v>
      </c>
      <c r="AM14" s="65"/>
      <c r="AN14" s="65"/>
      <c r="AO14" s="65"/>
      <c r="AP14" s="65"/>
      <c r="AQ14" s="65">
        <v>748109</v>
      </c>
      <c r="AR14" s="65"/>
      <c r="AS14" s="65"/>
      <c r="AT14" s="65"/>
      <c r="AU14" s="65"/>
      <c r="AV14" s="65">
        <v>791686</v>
      </c>
      <c r="AW14" s="65"/>
      <c r="AX14" s="65"/>
      <c r="AY14" s="65"/>
      <c r="AZ14" s="65"/>
      <c r="BA14" s="65">
        <v>1104590</v>
      </c>
      <c r="BB14" s="65"/>
      <c r="BC14" s="65"/>
      <c r="BD14" s="65"/>
      <c r="BE14" s="65"/>
      <c r="BF14" s="65">
        <f>780042+199549</f>
        <v>979591</v>
      </c>
      <c r="BG14" s="65"/>
      <c r="BH14" s="65"/>
      <c r="BI14" s="65"/>
      <c r="BJ14" s="65"/>
      <c r="BK14" s="65">
        <f>289553+792699</f>
        <v>1082252</v>
      </c>
      <c r="BL14" s="65"/>
      <c r="BM14" s="65"/>
      <c r="BN14" s="65"/>
      <c r="BO14" s="65"/>
      <c r="BP14" s="65">
        <f>1071981+423752</f>
        <v>1495733</v>
      </c>
      <c r="BQ14" s="65"/>
      <c r="BR14" s="65"/>
      <c r="BS14" s="65"/>
      <c r="BT14" s="65"/>
    </row>
    <row r="15" spans="1:72" ht="24.9" customHeight="1" x14ac:dyDescent="0.2">
      <c r="B15" s="14" t="s">
        <v>73</v>
      </c>
      <c r="C15" s="14"/>
      <c r="D15" s="14"/>
      <c r="E15" s="14"/>
      <c r="F15" s="14"/>
      <c r="G15" s="14"/>
      <c r="H15" s="14"/>
      <c r="I15" s="14"/>
      <c r="J15" s="14"/>
      <c r="K15" s="14"/>
      <c r="L15" s="66"/>
      <c r="M15" s="65">
        <v>4027914</v>
      </c>
      <c r="N15" s="65"/>
      <c r="O15" s="65"/>
      <c r="P15" s="65"/>
      <c r="Q15" s="65"/>
      <c r="R15" s="65">
        <v>3800702</v>
      </c>
      <c r="S15" s="65"/>
      <c r="T15" s="65"/>
      <c r="U15" s="65"/>
      <c r="V15" s="65"/>
      <c r="W15" s="65">
        <v>3708522</v>
      </c>
      <c r="X15" s="65"/>
      <c r="Y15" s="65"/>
      <c r="Z15" s="65"/>
      <c r="AA15" s="65"/>
      <c r="AB15" s="65">
        <v>3948271</v>
      </c>
      <c r="AC15" s="65"/>
      <c r="AD15" s="65"/>
      <c r="AE15" s="65"/>
      <c r="AF15" s="65"/>
      <c r="AG15" s="65">
        <v>3740682</v>
      </c>
      <c r="AH15" s="65"/>
      <c r="AI15" s="65"/>
      <c r="AJ15" s="65"/>
      <c r="AK15" s="65"/>
      <c r="AL15" s="65">
        <v>3680554</v>
      </c>
      <c r="AM15" s="65"/>
      <c r="AN15" s="65"/>
      <c r="AO15" s="65"/>
      <c r="AP15" s="65"/>
      <c r="AQ15" s="65">
        <v>3683704</v>
      </c>
      <c r="AR15" s="65"/>
      <c r="AS15" s="65"/>
      <c r="AT15" s="65"/>
      <c r="AU15" s="65"/>
      <c r="AV15" s="65">
        <v>3649998</v>
      </c>
      <c r="AW15" s="65"/>
      <c r="AX15" s="65"/>
      <c r="AY15" s="65"/>
      <c r="AZ15" s="65"/>
      <c r="BA15" s="65">
        <v>3749453</v>
      </c>
      <c r="BB15" s="65"/>
      <c r="BC15" s="65"/>
      <c r="BD15" s="65"/>
      <c r="BE15" s="65"/>
      <c r="BF15" s="65">
        <v>4033943</v>
      </c>
      <c r="BG15" s="65"/>
      <c r="BH15" s="65"/>
      <c r="BI15" s="65"/>
      <c r="BJ15" s="65"/>
      <c r="BK15" s="65">
        <v>3939990</v>
      </c>
      <c r="BL15" s="65"/>
      <c r="BM15" s="65"/>
      <c r="BN15" s="65"/>
      <c r="BO15" s="65"/>
      <c r="BP15" s="65">
        <v>4235805</v>
      </c>
      <c r="BQ15" s="65"/>
      <c r="BR15" s="65"/>
      <c r="BS15" s="65"/>
      <c r="BT15" s="65"/>
    </row>
    <row r="16" spans="1:72" ht="24.9" customHeight="1" x14ac:dyDescent="0.2">
      <c r="B16" s="14" t="s">
        <v>72</v>
      </c>
      <c r="C16" s="14"/>
      <c r="D16" s="14"/>
      <c r="E16" s="14"/>
      <c r="F16" s="14"/>
      <c r="G16" s="14"/>
      <c r="H16" s="14"/>
      <c r="I16" s="14"/>
      <c r="J16" s="14"/>
      <c r="K16" s="14"/>
      <c r="L16" s="66"/>
      <c r="M16" s="65">
        <v>348679</v>
      </c>
      <c r="N16" s="65"/>
      <c r="O16" s="65"/>
      <c r="P16" s="65"/>
      <c r="Q16" s="65"/>
      <c r="R16" s="65">
        <v>398805</v>
      </c>
      <c r="S16" s="65"/>
      <c r="T16" s="65"/>
      <c r="U16" s="65"/>
      <c r="V16" s="65"/>
      <c r="W16" s="65">
        <v>513607</v>
      </c>
      <c r="X16" s="65"/>
      <c r="Y16" s="65"/>
      <c r="Z16" s="65"/>
      <c r="AA16" s="65"/>
      <c r="AB16" s="65">
        <v>272464</v>
      </c>
      <c r="AC16" s="65"/>
      <c r="AD16" s="65"/>
      <c r="AE16" s="65"/>
      <c r="AF16" s="65"/>
      <c r="AG16" s="65">
        <v>358726</v>
      </c>
      <c r="AH16" s="65"/>
      <c r="AI16" s="65"/>
      <c r="AJ16" s="65"/>
      <c r="AK16" s="65"/>
      <c r="AL16" s="65">
        <v>300739</v>
      </c>
      <c r="AM16" s="65"/>
      <c r="AN16" s="65"/>
      <c r="AO16" s="65"/>
      <c r="AP16" s="65"/>
      <c r="AQ16" s="65">
        <v>495347</v>
      </c>
      <c r="AR16" s="65"/>
      <c r="AS16" s="65"/>
      <c r="AT16" s="65"/>
      <c r="AU16" s="65"/>
      <c r="AV16" s="65">
        <v>439576</v>
      </c>
      <c r="AW16" s="65"/>
      <c r="AX16" s="65"/>
      <c r="AY16" s="65"/>
      <c r="AZ16" s="65"/>
      <c r="BA16" s="65">
        <v>470819</v>
      </c>
      <c r="BB16" s="65"/>
      <c r="BC16" s="65"/>
      <c r="BD16" s="65"/>
      <c r="BE16" s="65"/>
      <c r="BF16" s="65">
        <v>451999</v>
      </c>
      <c r="BG16" s="65"/>
      <c r="BH16" s="65"/>
      <c r="BI16" s="65"/>
      <c r="BJ16" s="65"/>
      <c r="BK16" s="65">
        <v>698504</v>
      </c>
      <c r="BL16" s="65"/>
      <c r="BM16" s="65"/>
      <c r="BN16" s="65"/>
      <c r="BO16" s="65"/>
      <c r="BP16" s="65">
        <v>327719</v>
      </c>
      <c r="BQ16" s="65"/>
      <c r="BR16" s="65"/>
      <c r="BS16" s="65"/>
      <c r="BT16" s="65"/>
    </row>
    <row r="17" spans="1:72" ht="9.9" customHeight="1" thickBot="1" x14ac:dyDescent="0.25">
      <c r="A17" s="10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1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</row>
    <row r="18" spans="1:72" ht="21" customHeight="1" x14ac:dyDescent="0.2">
      <c r="A18" s="1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72" ht="24.9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M19" s="38"/>
      <c r="W19" s="38"/>
    </row>
    <row r="20" spans="1:72" ht="24.9" customHeight="1" x14ac:dyDescent="0.2">
      <c r="A20" s="69" t="s">
        <v>94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</row>
    <row r="21" spans="1:72" ht="15.75" customHeight="1" thickBot="1" x14ac:dyDescent="0.25">
      <c r="A21" s="1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72" ht="20.25" customHeight="1" x14ac:dyDescent="0.2">
      <c r="A22" s="34" t="s">
        <v>92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 t="s">
        <v>91</v>
      </c>
      <c r="N22" s="35"/>
      <c r="O22" s="35"/>
      <c r="P22" s="35"/>
      <c r="Q22" s="35"/>
      <c r="R22" s="35" t="s">
        <v>90</v>
      </c>
      <c r="S22" s="35"/>
      <c r="T22" s="35"/>
      <c r="U22" s="35"/>
      <c r="V22" s="35"/>
      <c r="W22" s="35" t="s">
        <v>89</v>
      </c>
      <c r="X22" s="35"/>
      <c r="Y22" s="35"/>
      <c r="Z22" s="35"/>
      <c r="AA22" s="33"/>
      <c r="AB22" s="35" t="s">
        <v>88</v>
      </c>
      <c r="AC22" s="35"/>
      <c r="AD22" s="35"/>
      <c r="AE22" s="35"/>
      <c r="AF22" s="33"/>
      <c r="AG22" s="35" t="s">
        <v>87</v>
      </c>
      <c r="AH22" s="35"/>
      <c r="AI22" s="35"/>
      <c r="AJ22" s="35"/>
      <c r="AK22" s="33"/>
      <c r="AL22" s="35" t="s">
        <v>86</v>
      </c>
      <c r="AM22" s="35"/>
      <c r="AN22" s="35"/>
      <c r="AO22" s="35"/>
      <c r="AP22" s="33"/>
      <c r="AQ22" s="33" t="s">
        <v>85</v>
      </c>
      <c r="AR22" s="32"/>
      <c r="AS22" s="32"/>
      <c r="AT22" s="32"/>
      <c r="AU22" s="34"/>
      <c r="AV22" s="33" t="s">
        <v>39</v>
      </c>
      <c r="AW22" s="32"/>
      <c r="AX22" s="32"/>
      <c r="AY22" s="32"/>
      <c r="AZ22" s="34"/>
      <c r="BA22" s="33" t="s">
        <v>38</v>
      </c>
      <c r="BB22" s="32"/>
      <c r="BC22" s="32"/>
      <c r="BD22" s="32"/>
      <c r="BE22" s="34"/>
      <c r="BF22" s="35" t="s">
        <v>84</v>
      </c>
      <c r="BG22" s="35"/>
      <c r="BH22" s="35"/>
      <c r="BI22" s="35"/>
      <c r="BJ22" s="33"/>
      <c r="BK22" s="35" t="s">
        <v>83</v>
      </c>
      <c r="BL22" s="35"/>
      <c r="BM22" s="35"/>
      <c r="BN22" s="35"/>
      <c r="BO22" s="33"/>
      <c r="BP22" s="35" t="s">
        <v>82</v>
      </c>
      <c r="BQ22" s="35"/>
      <c r="BR22" s="35"/>
      <c r="BS22" s="35"/>
      <c r="BT22" s="33"/>
    </row>
    <row r="23" spans="1:72" ht="9.9" customHeight="1" x14ac:dyDescent="0.2">
      <c r="A23" s="6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67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</row>
    <row r="24" spans="1:72" ht="24.9" customHeight="1" x14ac:dyDescent="0.2">
      <c r="B24" s="14" t="s">
        <v>81</v>
      </c>
      <c r="C24" s="14"/>
      <c r="D24" s="14"/>
      <c r="E24" s="14"/>
      <c r="F24" s="14"/>
      <c r="G24" s="14"/>
      <c r="H24" s="14"/>
      <c r="I24" s="14"/>
      <c r="J24" s="14"/>
      <c r="K24" s="14"/>
      <c r="L24" s="66"/>
      <c r="M24" s="65">
        <v>3431828</v>
      </c>
      <c r="N24" s="65"/>
      <c r="O24" s="65"/>
      <c r="P24" s="65"/>
      <c r="Q24" s="65"/>
      <c r="R24" s="65">
        <v>3580441.7540000002</v>
      </c>
      <c r="S24" s="65"/>
      <c r="T24" s="65"/>
      <c r="U24" s="65"/>
      <c r="V24" s="65"/>
      <c r="W24" s="65">
        <v>3681250</v>
      </c>
      <c r="X24" s="65"/>
      <c r="Y24" s="65"/>
      <c r="Z24" s="65"/>
      <c r="AA24" s="65"/>
      <c r="AB24" s="65">
        <v>3642649</v>
      </c>
      <c r="AC24" s="65"/>
      <c r="AD24" s="65"/>
      <c r="AE24" s="65"/>
      <c r="AF24" s="65"/>
      <c r="AG24" s="65">
        <v>3956772</v>
      </c>
      <c r="AH24" s="65"/>
      <c r="AI24" s="65"/>
      <c r="AJ24" s="65"/>
      <c r="AK24" s="65"/>
      <c r="AL24" s="65">
        <v>3971677</v>
      </c>
      <c r="AM24" s="65"/>
      <c r="AN24" s="65"/>
      <c r="AO24" s="65"/>
      <c r="AP24" s="65"/>
      <c r="AQ24" s="65">
        <v>3863229</v>
      </c>
      <c r="AR24" s="65"/>
      <c r="AS24" s="65"/>
      <c r="AT24" s="65"/>
      <c r="AU24" s="65"/>
      <c r="AV24" s="65">
        <v>3772170</v>
      </c>
      <c r="AW24" s="65"/>
      <c r="AX24" s="65"/>
      <c r="AY24" s="65"/>
      <c r="AZ24" s="65"/>
      <c r="BA24" s="65">
        <v>3421926</v>
      </c>
      <c r="BB24" s="65"/>
      <c r="BC24" s="65"/>
      <c r="BD24" s="65"/>
      <c r="BE24" s="65"/>
      <c r="BF24" s="65">
        <v>3248791</v>
      </c>
      <c r="BG24" s="65"/>
      <c r="BH24" s="65"/>
      <c r="BI24" s="65"/>
      <c r="BJ24" s="65"/>
      <c r="BK24" s="65">
        <v>3206326</v>
      </c>
      <c r="BL24" s="65"/>
      <c r="BM24" s="65"/>
      <c r="BN24" s="65"/>
      <c r="BO24" s="65"/>
      <c r="BP24" s="65">
        <v>3102779</v>
      </c>
      <c r="BQ24" s="65"/>
      <c r="BR24" s="65"/>
      <c r="BS24" s="65"/>
      <c r="BT24" s="65"/>
    </row>
    <row r="25" spans="1:72" ht="24.9" customHeight="1" x14ac:dyDescent="0.2">
      <c r="B25" s="14" t="s">
        <v>80</v>
      </c>
      <c r="C25" s="14"/>
      <c r="D25" s="14"/>
      <c r="E25" s="14"/>
      <c r="F25" s="14"/>
      <c r="G25" s="14"/>
      <c r="H25" s="14"/>
      <c r="I25" s="14"/>
      <c r="J25" s="14"/>
      <c r="K25" s="14"/>
      <c r="L25" s="66"/>
      <c r="M25" s="65">
        <v>1444455</v>
      </c>
      <c r="N25" s="65"/>
      <c r="O25" s="65"/>
      <c r="P25" s="65"/>
      <c r="Q25" s="65"/>
      <c r="R25" s="65">
        <v>1161973.696</v>
      </c>
      <c r="S25" s="65"/>
      <c r="T25" s="65"/>
      <c r="U25" s="65"/>
      <c r="V25" s="65"/>
      <c r="W25" s="65">
        <v>866237</v>
      </c>
      <c r="X25" s="65"/>
      <c r="Y25" s="65"/>
      <c r="Z25" s="65"/>
      <c r="AA25" s="65"/>
      <c r="AB25" s="65">
        <v>622386</v>
      </c>
      <c r="AC25" s="65"/>
      <c r="AD25" s="65"/>
      <c r="AE25" s="65"/>
      <c r="AF25" s="65"/>
      <c r="AG25" s="65">
        <v>586489</v>
      </c>
      <c r="AH25" s="65"/>
      <c r="AI25" s="65"/>
      <c r="AJ25" s="65"/>
      <c r="AK25" s="65"/>
      <c r="AL25" s="65">
        <v>568930</v>
      </c>
      <c r="AM25" s="65"/>
      <c r="AN25" s="65"/>
      <c r="AO25" s="65"/>
      <c r="AP25" s="65"/>
      <c r="AQ25" s="65">
        <v>683782</v>
      </c>
      <c r="AR25" s="65"/>
      <c r="AS25" s="65"/>
      <c r="AT25" s="65"/>
      <c r="AU25" s="65"/>
      <c r="AV25" s="65">
        <v>616368</v>
      </c>
      <c r="AW25" s="65"/>
      <c r="AX25" s="65"/>
      <c r="AY25" s="65"/>
      <c r="AZ25" s="65"/>
      <c r="BA25" s="65">
        <v>529491</v>
      </c>
      <c r="BB25" s="65"/>
      <c r="BC25" s="65"/>
      <c r="BD25" s="65"/>
      <c r="BE25" s="65"/>
      <c r="BF25" s="65">
        <v>460711</v>
      </c>
      <c r="BG25" s="65"/>
      <c r="BH25" s="65"/>
      <c r="BI25" s="65"/>
      <c r="BJ25" s="65"/>
      <c r="BK25" s="65">
        <v>471159</v>
      </c>
      <c r="BL25" s="65"/>
      <c r="BM25" s="65"/>
      <c r="BN25" s="65"/>
      <c r="BO25" s="65"/>
      <c r="BP25" s="65">
        <v>501673</v>
      </c>
      <c r="BQ25" s="65"/>
      <c r="BR25" s="65"/>
      <c r="BS25" s="65"/>
      <c r="BT25" s="65"/>
    </row>
    <row r="26" spans="1:72" ht="24.9" customHeight="1" x14ac:dyDescent="0.2">
      <c r="B26" s="14" t="s">
        <v>79</v>
      </c>
      <c r="C26" s="14"/>
      <c r="D26" s="14"/>
      <c r="E26" s="14"/>
      <c r="F26" s="14"/>
      <c r="G26" s="14"/>
      <c r="H26" s="14"/>
      <c r="I26" s="14"/>
      <c r="J26" s="14"/>
      <c r="K26" s="14"/>
      <c r="L26" s="66"/>
      <c r="M26" s="65">
        <v>29442</v>
      </c>
      <c r="N26" s="65"/>
      <c r="O26" s="65"/>
      <c r="P26" s="65"/>
      <c r="Q26" s="65"/>
      <c r="R26" s="65">
        <v>24667.780999999999</v>
      </c>
      <c r="S26" s="65"/>
      <c r="T26" s="65"/>
      <c r="U26" s="65"/>
      <c r="V26" s="65"/>
      <c r="W26" s="65">
        <v>22869</v>
      </c>
      <c r="X26" s="65"/>
      <c r="Y26" s="65"/>
      <c r="Z26" s="65"/>
      <c r="AA26" s="65"/>
      <c r="AB26" s="65">
        <v>24498</v>
      </c>
      <c r="AC26" s="65"/>
      <c r="AD26" s="65"/>
      <c r="AE26" s="65"/>
      <c r="AF26" s="65"/>
      <c r="AG26" s="65">
        <v>23303</v>
      </c>
      <c r="AH26" s="65"/>
      <c r="AI26" s="65"/>
      <c r="AJ26" s="65"/>
      <c r="AK26" s="65"/>
      <c r="AL26" s="65">
        <v>24510</v>
      </c>
      <c r="AM26" s="65"/>
      <c r="AN26" s="65"/>
      <c r="AO26" s="65"/>
      <c r="AP26" s="65"/>
      <c r="AQ26" s="65">
        <v>34486</v>
      </c>
      <c r="AR26" s="65"/>
      <c r="AS26" s="65"/>
      <c r="AT26" s="65"/>
      <c r="AU26" s="65"/>
      <c r="AV26" s="65">
        <v>34084</v>
      </c>
      <c r="AW26" s="65"/>
      <c r="AX26" s="65"/>
      <c r="AY26" s="65"/>
      <c r="AZ26" s="65"/>
      <c r="BA26" s="65">
        <v>26516</v>
      </c>
      <c r="BB26" s="65"/>
      <c r="BC26" s="65"/>
      <c r="BD26" s="65"/>
      <c r="BE26" s="65"/>
      <c r="BF26" s="65">
        <v>17798</v>
      </c>
      <c r="BG26" s="65"/>
      <c r="BH26" s="65"/>
      <c r="BI26" s="65"/>
      <c r="BJ26" s="65"/>
      <c r="BK26" s="65">
        <v>63519</v>
      </c>
      <c r="BL26" s="65"/>
      <c r="BM26" s="65"/>
      <c r="BN26" s="65"/>
      <c r="BO26" s="65"/>
      <c r="BP26" s="65">
        <v>85282</v>
      </c>
      <c r="BQ26" s="65"/>
      <c r="BR26" s="65"/>
      <c r="BS26" s="65"/>
      <c r="BT26" s="65"/>
    </row>
    <row r="27" spans="1:72" ht="24.9" customHeight="1" x14ac:dyDescent="0.2">
      <c r="B27" s="14" t="s">
        <v>78</v>
      </c>
      <c r="C27" s="14"/>
      <c r="D27" s="14"/>
      <c r="E27" s="14"/>
      <c r="F27" s="14"/>
      <c r="G27" s="14"/>
      <c r="H27" s="14"/>
      <c r="I27" s="14"/>
      <c r="J27" s="14"/>
      <c r="K27" s="14"/>
      <c r="L27" s="66"/>
      <c r="M27" s="65">
        <v>32818</v>
      </c>
      <c r="N27" s="65"/>
      <c r="O27" s="65"/>
      <c r="P27" s="65"/>
      <c r="Q27" s="65"/>
      <c r="R27" s="65">
        <v>31751.445</v>
      </c>
      <c r="S27" s="65"/>
      <c r="T27" s="65"/>
      <c r="U27" s="65"/>
      <c r="V27" s="65"/>
      <c r="W27" s="65">
        <v>30714</v>
      </c>
      <c r="X27" s="65"/>
      <c r="Y27" s="65"/>
      <c r="Z27" s="65"/>
      <c r="AA27" s="65"/>
      <c r="AB27" s="65">
        <v>29740</v>
      </c>
      <c r="AC27" s="65"/>
      <c r="AD27" s="65"/>
      <c r="AE27" s="65"/>
      <c r="AF27" s="65"/>
      <c r="AG27" s="65">
        <v>28927</v>
      </c>
      <c r="AH27" s="65"/>
      <c r="AI27" s="65"/>
      <c r="AJ27" s="65"/>
      <c r="AK27" s="65"/>
      <c r="AL27" s="65">
        <v>28503</v>
      </c>
      <c r="AM27" s="65"/>
      <c r="AN27" s="65"/>
      <c r="AO27" s="65"/>
      <c r="AP27" s="65"/>
      <c r="AQ27" s="65">
        <v>27984</v>
      </c>
      <c r="AR27" s="65"/>
      <c r="AS27" s="65"/>
      <c r="AT27" s="65"/>
      <c r="AU27" s="65"/>
      <c r="AV27" s="65">
        <v>27458</v>
      </c>
      <c r="AW27" s="65"/>
      <c r="AX27" s="65"/>
      <c r="AY27" s="65"/>
      <c r="AZ27" s="65"/>
      <c r="BA27" s="65">
        <v>27008</v>
      </c>
      <c r="BB27" s="65"/>
      <c r="BC27" s="65"/>
      <c r="BD27" s="65"/>
      <c r="BE27" s="65"/>
      <c r="BF27" s="65">
        <v>26646</v>
      </c>
      <c r="BG27" s="65"/>
      <c r="BH27" s="65"/>
      <c r="BI27" s="65"/>
      <c r="BJ27" s="65"/>
      <c r="BK27" s="65">
        <v>25728</v>
      </c>
      <c r="BL27" s="65"/>
      <c r="BM27" s="65"/>
      <c r="BN27" s="65"/>
      <c r="BO27" s="65"/>
      <c r="BP27" s="65" t="s">
        <v>16</v>
      </c>
      <c r="BQ27" s="65"/>
      <c r="BR27" s="65"/>
      <c r="BS27" s="65"/>
      <c r="BT27" s="65"/>
    </row>
    <row r="28" spans="1:72" ht="24.9" customHeight="1" x14ac:dyDescent="0.2">
      <c r="B28" s="14" t="s">
        <v>77</v>
      </c>
      <c r="C28" s="14"/>
      <c r="D28" s="14"/>
      <c r="E28" s="14"/>
      <c r="F28" s="14"/>
      <c r="G28" s="14"/>
      <c r="H28" s="14"/>
      <c r="I28" s="14"/>
      <c r="J28" s="14"/>
      <c r="K28" s="14"/>
      <c r="L28" s="66"/>
      <c r="M28" s="65">
        <v>233203</v>
      </c>
      <c r="N28" s="65"/>
      <c r="O28" s="65"/>
      <c r="P28" s="65"/>
      <c r="Q28" s="65"/>
      <c r="R28" s="65">
        <v>230278.16699999999</v>
      </c>
      <c r="S28" s="65"/>
      <c r="T28" s="65"/>
      <c r="U28" s="65"/>
      <c r="V28" s="65"/>
      <c r="W28" s="65">
        <v>227226</v>
      </c>
      <c r="X28" s="65"/>
      <c r="Y28" s="65"/>
      <c r="Z28" s="65"/>
      <c r="AA28" s="65"/>
      <c r="AB28" s="65">
        <v>223457</v>
      </c>
      <c r="AC28" s="65"/>
      <c r="AD28" s="65"/>
      <c r="AE28" s="65"/>
      <c r="AF28" s="65"/>
      <c r="AG28" s="65">
        <v>211980</v>
      </c>
      <c r="AH28" s="65"/>
      <c r="AI28" s="65"/>
      <c r="AJ28" s="65"/>
      <c r="AK28" s="65"/>
      <c r="AL28" s="65">
        <v>213685</v>
      </c>
      <c r="AM28" s="65"/>
      <c r="AN28" s="65"/>
      <c r="AO28" s="65"/>
      <c r="AP28" s="65"/>
      <c r="AQ28" s="65">
        <v>203125</v>
      </c>
      <c r="AR28" s="65"/>
      <c r="AS28" s="65"/>
      <c r="AT28" s="65"/>
      <c r="AU28" s="65"/>
      <c r="AV28" s="65">
        <v>198319</v>
      </c>
      <c r="AW28" s="65"/>
      <c r="AX28" s="65"/>
      <c r="AY28" s="65"/>
      <c r="AZ28" s="65"/>
      <c r="BA28" s="65">
        <v>195310</v>
      </c>
      <c r="BB28" s="65"/>
      <c r="BC28" s="65"/>
      <c r="BD28" s="65"/>
      <c r="BE28" s="65"/>
      <c r="BF28" s="65">
        <v>224665</v>
      </c>
      <c r="BG28" s="65"/>
      <c r="BH28" s="65"/>
      <c r="BI28" s="65"/>
      <c r="BJ28" s="65"/>
      <c r="BK28" s="65">
        <v>228809</v>
      </c>
      <c r="BL28" s="65"/>
      <c r="BM28" s="65"/>
      <c r="BN28" s="65"/>
      <c r="BO28" s="65"/>
      <c r="BP28" s="65">
        <v>233931</v>
      </c>
      <c r="BQ28" s="65"/>
      <c r="BR28" s="65"/>
      <c r="BS28" s="65"/>
      <c r="BT28" s="65"/>
    </row>
    <row r="29" spans="1:72" ht="24.9" customHeight="1" x14ac:dyDescent="0.2">
      <c r="B29" s="14" t="s">
        <v>76</v>
      </c>
      <c r="C29" s="14"/>
      <c r="D29" s="14"/>
      <c r="E29" s="14"/>
      <c r="F29" s="14"/>
      <c r="G29" s="14"/>
      <c r="H29" s="14"/>
      <c r="I29" s="14"/>
      <c r="J29" s="14"/>
      <c r="K29" s="14"/>
      <c r="L29" s="66"/>
      <c r="M29" s="65">
        <v>2856733</v>
      </c>
      <c r="N29" s="65"/>
      <c r="O29" s="65"/>
      <c r="P29" s="65"/>
      <c r="Q29" s="65"/>
      <c r="R29" s="65">
        <v>3054075.3990000002</v>
      </c>
      <c r="S29" s="65"/>
      <c r="T29" s="65"/>
      <c r="U29" s="65"/>
      <c r="V29" s="65"/>
      <c r="W29" s="65">
        <v>3125734</v>
      </c>
      <c r="X29" s="65"/>
      <c r="Y29" s="65"/>
      <c r="Z29" s="65"/>
      <c r="AA29" s="65"/>
      <c r="AB29" s="65">
        <v>3211610</v>
      </c>
      <c r="AC29" s="65"/>
      <c r="AD29" s="65"/>
      <c r="AE29" s="65"/>
      <c r="AF29" s="65"/>
      <c r="AG29" s="65">
        <v>3202627</v>
      </c>
      <c r="AH29" s="65"/>
      <c r="AI29" s="65"/>
      <c r="AJ29" s="65"/>
      <c r="AK29" s="65"/>
      <c r="AL29" s="65">
        <v>3268985</v>
      </c>
      <c r="AM29" s="65"/>
      <c r="AN29" s="65"/>
      <c r="AO29" s="65"/>
      <c r="AP29" s="65"/>
      <c r="AQ29" s="65">
        <v>3259665</v>
      </c>
      <c r="AR29" s="65"/>
      <c r="AS29" s="65"/>
      <c r="AT29" s="65"/>
      <c r="AU29" s="65"/>
      <c r="AV29" s="65">
        <v>3306022</v>
      </c>
      <c r="AW29" s="65"/>
      <c r="AX29" s="65"/>
      <c r="AY29" s="65"/>
      <c r="AZ29" s="65"/>
      <c r="BA29" s="65">
        <v>3266105</v>
      </c>
      <c r="BB29" s="65"/>
      <c r="BC29" s="65"/>
      <c r="BD29" s="65"/>
      <c r="BE29" s="65"/>
      <c r="BF29" s="65">
        <v>3265225</v>
      </c>
      <c r="BG29" s="65"/>
      <c r="BH29" s="65"/>
      <c r="BI29" s="65"/>
      <c r="BJ29" s="65"/>
      <c r="BK29" s="65">
        <v>3311630</v>
      </c>
      <c r="BL29" s="65"/>
      <c r="BM29" s="65"/>
      <c r="BN29" s="65"/>
      <c r="BO29" s="65"/>
      <c r="BP29" s="65">
        <v>3182454</v>
      </c>
      <c r="BQ29" s="65"/>
      <c r="BR29" s="65"/>
      <c r="BS29" s="65"/>
      <c r="BT29" s="65"/>
    </row>
    <row r="30" spans="1:72" ht="24.9" customHeight="1" x14ac:dyDescent="0.2">
      <c r="B30" s="14" t="s">
        <v>75</v>
      </c>
      <c r="C30" s="14"/>
      <c r="D30" s="14"/>
      <c r="E30" s="14"/>
      <c r="F30" s="14"/>
      <c r="G30" s="14"/>
      <c r="H30" s="14"/>
      <c r="I30" s="14"/>
      <c r="J30" s="14"/>
      <c r="K30" s="14"/>
      <c r="L30" s="66"/>
      <c r="M30" s="65">
        <v>386980</v>
      </c>
      <c r="N30" s="65"/>
      <c r="O30" s="65"/>
      <c r="P30" s="65"/>
      <c r="Q30" s="65"/>
      <c r="R30" s="65">
        <v>414658.72700000001</v>
      </c>
      <c r="S30" s="65"/>
      <c r="T30" s="65"/>
      <c r="U30" s="65"/>
      <c r="V30" s="65"/>
      <c r="W30" s="65">
        <v>410683</v>
      </c>
      <c r="X30" s="65"/>
      <c r="Y30" s="65"/>
      <c r="Z30" s="65"/>
      <c r="AA30" s="65"/>
      <c r="AB30" s="65">
        <v>421444</v>
      </c>
      <c r="AC30" s="65"/>
      <c r="AD30" s="65"/>
      <c r="AE30" s="65"/>
      <c r="AF30" s="65"/>
      <c r="AG30" s="65">
        <v>404190</v>
      </c>
      <c r="AH30" s="65"/>
      <c r="AI30" s="65"/>
      <c r="AJ30" s="65"/>
      <c r="AK30" s="65"/>
      <c r="AL30" s="65">
        <v>426822</v>
      </c>
      <c r="AM30" s="65"/>
      <c r="AN30" s="65"/>
      <c r="AO30" s="65"/>
      <c r="AP30" s="65"/>
      <c r="AQ30" s="65">
        <v>445566</v>
      </c>
      <c r="AR30" s="65"/>
      <c r="AS30" s="65"/>
      <c r="AT30" s="65"/>
      <c r="AU30" s="65"/>
      <c r="AV30" s="65">
        <v>458070</v>
      </c>
      <c r="AW30" s="65"/>
      <c r="AX30" s="65"/>
      <c r="AY30" s="65"/>
      <c r="AZ30" s="65"/>
      <c r="BA30" s="65">
        <v>461369</v>
      </c>
      <c r="BB30" s="65"/>
      <c r="BC30" s="65"/>
      <c r="BD30" s="65"/>
      <c r="BE30" s="65"/>
      <c r="BF30" s="65">
        <v>474807</v>
      </c>
      <c r="BG30" s="65"/>
      <c r="BH30" s="65"/>
      <c r="BI30" s="65"/>
      <c r="BJ30" s="65"/>
      <c r="BK30" s="65">
        <v>476873</v>
      </c>
      <c r="BL30" s="65"/>
      <c r="BM30" s="65"/>
      <c r="BN30" s="65"/>
      <c r="BO30" s="65"/>
      <c r="BP30" s="65">
        <v>406731</v>
      </c>
      <c r="BQ30" s="65"/>
      <c r="BR30" s="65"/>
      <c r="BS30" s="65"/>
      <c r="BT30" s="65"/>
    </row>
    <row r="31" spans="1:72" ht="24.9" customHeight="1" x14ac:dyDescent="0.2">
      <c r="B31" s="14" t="s">
        <v>74</v>
      </c>
      <c r="C31" s="14"/>
      <c r="D31" s="14"/>
      <c r="E31" s="14"/>
      <c r="F31" s="14"/>
      <c r="G31" s="14"/>
      <c r="H31" s="14"/>
      <c r="I31" s="14"/>
      <c r="J31" s="14"/>
      <c r="K31" s="14"/>
      <c r="L31" s="66"/>
      <c r="M31" s="65">
        <v>1058049</v>
      </c>
      <c r="N31" s="65"/>
      <c r="O31" s="65"/>
      <c r="P31" s="65"/>
      <c r="Q31" s="65"/>
      <c r="R31" s="65">
        <v>1021381</v>
      </c>
      <c r="S31" s="65"/>
      <c r="T31" s="65"/>
      <c r="U31" s="65"/>
      <c r="V31" s="65"/>
      <c r="W31" s="65">
        <v>1003368</v>
      </c>
      <c r="X31" s="65"/>
      <c r="Y31" s="65"/>
      <c r="Z31" s="65"/>
      <c r="AA31" s="65"/>
      <c r="AB31" s="65">
        <v>1262497</v>
      </c>
      <c r="AC31" s="65"/>
      <c r="AD31" s="65"/>
      <c r="AE31" s="65"/>
      <c r="AF31" s="65"/>
      <c r="AG31" s="65">
        <v>1242856</v>
      </c>
      <c r="AH31" s="65"/>
      <c r="AI31" s="65"/>
      <c r="AJ31" s="65"/>
      <c r="AK31" s="65"/>
      <c r="AL31" s="65">
        <v>1202302</v>
      </c>
      <c r="AM31" s="65"/>
      <c r="AN31" s="65"/>
      <c r="AO31" s="65"/>
      <c r="AP31" s="65"/>
      <c r="AQ31" s="65">
        <v>1285903</v>
      </c>
      <c r="AR31" s="65"/>
      <c r="AS31" s="65"/>
      <c r="AT31" s="65"/>
      <c r="AU31" s="65"/>
      <c r="AV31" s="65">
        <v>1262030</v>
      </c>
      <c r="AW31" s="65"/>
      <c r="AX31" s="65"/>
      <c r="AY31" s="65"/>
      <c r="AZ31" s="65"/>
      <c r="BA31" s="65">
        <v>1312210</v>
      </c>
      <c r="BB31" s="65"/>
      <c r="BC31" s="65"/>
      <c r="BD31" s="65"/>
      <c r="BE31" s="65"/>
      <c r="BF31" s="65">
        <f>747828+525043</f>
        <v>1272871</v>
      </c>
      <c r="BG31" s="65"/>
      <c r="BH31" s="65"/>
      <c r="BI31" s="65"/>
      <c r="BJ31" s="65"/>
      <c r="BK31" s="65">
        <f>506124+708327</f>
        <v>1214451</v>
      </c>
      <c r="BL31" s="65"/>
      <c r="BM31" s="65"/>
      <c r="BN31" s="65"/>
      <c r="BO31" s="65"/>
      <c r="BP31" s="65">
        <f>726934+743680</f>
        <v>1470614</v>
      </c>
      <c r="BQ31" s="65"/>
      <c r="BR31" s="65"/>
      <c r="BS31" s="65"/>
      <c r="BT31" s="65"/>
    </row>
    <row r="32" spans="1:72" ht="24.9" customHeight="1" x14ac:dyDescent="0.2">
      <c r="B32" s="14" t="s">
        <v>72</v>
      </c>
      <c r="C32" s="14"/>
      <c r="D32" s="14"/>
      <c r="E32" s="14"/>
      <c r="F32" s="14"/>
      <c r="G32" s="14"/>
      <c r="H32" s="14"/>
      <c r="I32" s="14"/>
      <c r="J32" s="14"/>
      <c r="K32" s="14"/>
      <c r="L32" s="66"/>
      <c r="M32" s="65">
        <v>1077855</v>
      </c>
      <c r="N32" s="65"/>
      <c r="O32" s="65"/>
      <c r="P32" s="65"/>
      <c r="Q32" s="65"/>
      <c r="R32" s="65">
        <v>1003603</v>
      </c>
      <c r="S32" s="65"/>
      <c r="T32" s="65"/>
      <c r="U32" s="65"/>
      <c r="V32" s="65"/>
      <c r="W32" s="65">
        <v>957005</v>
      </c>
      <c r="X32" s="65"/>
      <c r="Y32" s="65"/>
      <c r="Z32" s="65"/>
      <c r="AA32" s="65"/>
      <c r="AB32" s="65">
        <v>947303</v>
      </c>
      <c r="AC32" s="65"/>
      <c r="AD32" s="65"/>
      <c r="AE32" s="65"/>
      <c r="AF32" s="65"/>
      <c r="AG32" s="65">
        <v>1453695</v>
      </c>
      <c r="AH32" s="65"/>
      <c r="AI32" s="65"/>
      <c r="AJ32" s="65"/>
      <c r="AK32" s="65"/>
      <c r="AL32" s="65">
        <v>1523676</v>
      </c>
      <c r="AM32" s="65"/>
      <c r="AN32" s="65"/>
      <c r="AO32" s="65"/>
      <c r="AP32" s="65"/>
      <c r="AQ32" s="65">
        <v>1193393</v>
      </c>
      <c r="AR32" s="65"/>
      <c r="AS32" s="65"/>
      <c r="AT32" s="65"/>
      <c r="AU32" s="65"/>
      <c r="AV32" s="65">
        <v>1250983</v>
      </c>
      <c r="AW32" s="65"/>
      <c r="AX32" s="65"/>
      <c r="AY32" s="65"/>
      <c r="AZ32" s="65"/>
      <c r="BA32" s="65">
        <v>1542524</v>
      </c>
      <c r="BB32" s="65"/>
      <c r="BC32" s="65"/>
      <c r="BD32" s="65"/>
      <c r="BE32" s="65"/>
      <c r="BF32" s="65">
        <f>890692+304100</f>
        <v>1194792</v>
      </c>
      <c r="BG32" s="65"/>
      <c r="BH32" s="65"/>
      <c r="BI32" s="65"/>
      <c r="BJ32" s="65"/>
      <c r="BK32" s="65">
        <f>403863+1026451</f>
        <v>1430314</v>
      </c>
      <c r="BL32" s="65"/>
      <c r="BM32" s="65"/>
      <c r="BN32" s="65"/>
      <c r="BO32" s="65"/>
      <c r="BP32" s="65">
        <f>1302220+596207</f>
        <v>1898427</v>
      </c>
      <c r="BQ32" s="65"/>
      <c r="BR32" s="65"/>
      <c r="BS32" s="65"/>
      <c r="BT32" s="65"/>
    </row>
    <row r="33" spans="1:72" ht="24.9" customHeight="1" x14ac:dyDescent="0.2">
      <c r="B33" s="14" t="s">
        <v>73</v>
      </c>
      <c r="C33" s="14"/>
      <c r="D33" s="14"/>
      <c r="E33" s="14"/>
      <c r="F33" s="14"/>
      <c r="G33" s="14"/>
      <c r="H33" s="14"/>
      <c r="I33" s="14"/>
      <c r="J33" s="14"/>
      <c r="K33" s="14"/>
      <c r="L33" s="66"/>
      <c r="M33" s="65">
        <v>3961971</v>
      </c>
      <c r="N33" s="65"/>
      <c r="O33" s="65"/>
      <c r="P33" s="65"/>
      <c r="Q33" s="65"/>
      <c r="R33" s="65">
        <v>3785795</v>
      </c>
      <c r="S33" s="65"/>
      <c r="T33" s="65"/>
      <c r="U33" s="65"/>
      <c r="V33" s="65"/>
      <c r="W33" s="65">
        <v>3872932</v>
      </c>
      <c r="X33" s="65"/>
      <c r="Y33" s="65"/>
      <c r="Z33" s="65"/>
      <c r="AA33" s="65"/>
      <c r="AB33" s="65">
        <v>4817893</v>
      </c>
      <c r="AC33" s="65"/>
      <c r="AD33" s="65"/>
      <c r="AE33" s="65"/>
      <c r="AF33" s="65"/>
      <c r="AG33" s="65">
        <v>3867504</v>
      </c>
      <c r="AH33" s="65"/>
      <c r="AI33" s="65"/>
      <c r="AJ33" s="65"/>
      <c r="AK33" s="65"/>
      <c r="AL33" s="65">
        <v>3819082</v>
      </c>
      <c r="AM33" s="65"/>
      <c r="AN33" s="65"/>
      <c r="AO33" s="65"/>
      <c r="AP33" s="65"/>
      <c r="AQ33" s="65">
        <v>3906542</v>
      </c>
      <c r="AR33" s="65"/>
      <c r="AS33" s="65"/>
      <c r="AT33" s="65"/>
      <c r="AU33" s="65"/>
      <c r="AV33" s="65">
        <v>3850904</v>
      </c>
      <c r="AW33" s="65"/>
      <c r="AX33" s="65"/>
      <c r="AY33" s="65"/>
      <c r="AZ33" s="65"/>
      <c r="BA33" s="65">
        <v>3842188</v>
      </c>
      <c r="BB33" s="65"/>
      <c r="BC33" s="65"/>
      <c r="BD33" s="65"/>
      <c r="BE33" s="65"/>
      <c r="BF33" s="65">
        <v>3974141</v>
      </c>
      <c r="BG33" s="65"/>
      <c r="BH33" s="65"/>
      <c r="BI33" s="65"/>
      <c r="BJ33" s="65"/>
      <c r="BK33" s="65">
        <v>3937837</v>
      </c>
      <c r="BL33" s="65"/>
      <c r="BM33" s="65"/>
      <c r="BN33" s="65"/>
      <c r="BO33" s="65"/>
      <c r="BP33" s="65">
        <v>4248194</v>
      </c>
      <c r="BQ33" s="65"/>
      <c r="BR33" s="65"/>
      <c r="BS33" s="65"/>
      <c r="BT33" s="65"/>
    </row>
    <row r="34" spans="1:72" ht="24.9" customHeight="1" x14ac:dyDescent="0.2">
      <c r="B34" s="14" t="s">
        <v>72</v>
      </c>
      <c r="C34" s="14"/>
      <c r="D34" s="14"/>
      <c r="E34" s="14"/>
      <c r="F34" s="14"/>
      <c r="G34" s="14"/>
      <c r="H34" s="14"/>
      <c r="I34" s="14"/>
      <c r="J34" s="14"/>
      <c r="K34" s="14"/>
      <c r="L34" s="66"/>
      <c r="M34" s="65">
        <v>457457</v>
      </c>
      <c r="N34" s="65"/>
      <c r="O34" s="65"/>
      <c r="P34" s="65"/>
      <c r="Q34" s="65"/>
      <c r="R34" s="65">
        <v>494741</v>
      </c>
      <c r="S34" s="65"/>
      <c r="T34" s="65"/>
      <c r="U34" s="65"/>
      <c r="V34" s="65"/>
      <c r="W34" s="65">
        <v>623263</v>
      </c>
      <c r="X34" s="65"/>
      <c r="Y34" s="65"/>
      <c r="Z34" s="65"/>
      <c r="AA34" s="65"/>
      <c r="AB34" s="65">
        <v>404897</v>
      </c>
      <c r="AC34" s="65"/>
      <c r="AD34" s="65"/>
      <c r="AE34" s="65"/>
      <c r="AF34" s="65"/>
      <c r="AG34" s="65">
        <v>509855</v>
      </c>
      <c r="AH34" s="65"/>
      <c r="AI34" s="65"/>
      <c r="AJ34" s="65"/>
      <c r="AK34" s="65"/>
      <c r="AL34" s="65">
        <v>450732</v>
      </c>
      <c r="AM34" s="65"/>
      <c r="AN34" s="65"/>
      <c r="AO34" s="65"/>
      <c r="AP34" s="65"/>
      <c r="AQ34" s="65">
        <v>633246</v>
      </c>
      <c r="AR34" s="65"/>
      <c r="AS34" s="65"/>
      <c r="AT34" s="65"/>
      <c r="AU34" s="65"/>
      <c r="AV34" s="65">
        <v>556373</v>
      </c>
      <c r="AW34" s="65"/>
      <c r="AX34" s="65"/>
      <c r="AY34" s="65"/>
      <c r="AZ34" s="65"/>
      <c r="BA34" s="65">
        <v>466630</v>
      </c>
      <c r="BB34" s="65"/>
      <c r="BC34" s="65"/>
      <c r="BD34" s="65"/>
      <c r="BE34" s="65"/>
      <c r="BF34" s="65">
        <v>426909</v>
      </c>
      <c r="BG34" s="65"/>
      <c r="BH34" s="65"/>
      <c r="BI34" s="65"/>
      <c r="BJ34" s="65"/>
      <c r="BK34" s="65">
        <v>803541</v>
      </c>
      <c r="BL34" s="65"/>
      <c r="BM34" s="65"/>
      <c r="BN34" s="65"/>
      <c r="BO34" s="65"/>
      <c r="BP34" s="65">
        <v>421162</v>
      </c>
      <c r="BQ34" s="65"/>
      <c r="BR34" s="65"/>
      <c r="BS34" s="65"/>
      <c r="BT34" s="65"/>
    </row>
    <row r="35" spans="1:72" ht="9.9" customHeight="1" thickBot="1" x14ac:dyDescent="0.25">
      <c r="A35" s="10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3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</row>
    <row r="36" spans="1:72" ht="21" customHeight="1" x14ac:dyDescent="0.2">
      <c r="A36" s="1" t="s">
        <v>0</v>
      </c>
    </row>
  </sheetData>
  <mergeCells count="354">
    <mergeCell ref="BK22:BO22"/>
    <mergeCell ref="BK24:BO24"/>
    <mergeCell ref="BK25:BO25"/>
    <mergeCell ref="BK26:BO26"/>
    <mergeCell ref="BK27:BO27"/>
    <mergeCell ref="BK10:BO10"/>
    <mergeCell ref="BK34:BO34"/>
    <mergeCell ref="BK35:BO35"/>
    <mergeCell ref="BK28:BO28"/>
    <mergeCell ref="BK29:BO29"/>
    <mergeCell ref="BK30:BO30"/>
    <mergeCell ref="BK31:BO31"/>
    <mergeCell ref="BK32:BO32"/>
    <mergeCell ref="BK33:BO33"/>
    <mergeCell ref="BK17:BO17"/>
    <mergeCell ref="BK12:BO12"/>
    <mergeCell ref="BK13:BO13"/>
    <mergeCell ref="BK14:BO14"/>
    <mergeCell ref="BK15:BO15"/>
    <mergeCell ref="BK16:BO16"/>
    <mergeCell ref="BK4:BO4"/>
    <mergeCell ref="BK6:BO6"/>
    <mergeCell ref="BK7:BO7"/>
    <mergeCell ref="BK8:BO8"/>
    <mergeCell ref="BK9:BO9"/>
    <mergeCell ref="BP12:BT12"/>
    <mergeCell ref="BP13:BT13"/>
    <mergeCell ref="BP14:BT14"/>
    <mergeCell ref="BP15:BT15"/>
    <mergeCell ref="BP16:BT16"/>
    <mergeCell ref="BP4:BT4"/>
    <mergeCell ref="BP6:BT6"/>
    <mergeCell ref="BP32:BT32"/>
    <mergeCell ref="BP33:BT33"/>
    <mergeCell ref="BP17:BT17"/>
    <mergeCell ref="BP22:BT22"/>
    <mergeCell ref="BP24:BT24"/>
    <mergeCell ref="BP25:BT25"/>
    <mergeCell ref="BP26:BT26"/>
    <mergeCell ref="BP27:BT27"/>
    <mergeCell ref="AV12:AZ12"/>
    <mergeCell ref="AV13:AZ13"/>
    <mergeCell ref="BP34:BT34"/>
    <mergeCell ref="BP35:BT35"/>
    <mergeCell ref="A2:BT2"/>
    <mergeCell ref="A20:BT20"/>
    <mergeCell ref="BP28:BT28"/>
    <mergeCell ref="BP29:BT29"/>
    <mergeCell ref="BP30:BT30"/>
    <mergeCell ref="BP31:BT31"/>
    <mergeCell ref="AV16:AZ16"/>
    <mergeCell ref="AV17:AZ17"/>
    <mergeCell ref="AV22:AZ22"/>
    <mergeCell ref="AV23:AZ23"/>
    <mergeCell ref="AV24:AZ24"/>
    <mergeCell ref="AV25:AZ25"/>
    <mergeCell ref="AV32:AZ32"/>
    <mergeCell ref="AV33:AZ33"/>
    <mergeCell ref="AV34:AZ34"/>
    <mergeCell ref="AV35:AZ35"/>
    <mergeCell ref="AV26:AZ26"/>
    <mergeCell ref="AV27:AZ27"/>
    <mergeCell ref="AV28:AZ28"/>
    <mergeCell ref="AV29:AZ29"/>
    <mergeCell ref="AV30:AZ30"/>
    <mergeCell ref="AV31:AZ31"/>
    <mergeCell ref="AV9:AZ9"/>
    <mergeCell ref="AQ11:AU11"/>
    <mergeCell ref="BP7:BT7"/>
    <mergeCell ref="BP8:BT8"/>
    <mergeCell ref="BP9:BT9"/>
    <mergeCell ref="BP10:BT10"/>
    <mergeCell ref="AV10:AZ10"/>
    <mergeCell ref="AV11:AZ11"/>
    <mergeCell ref="BP11:BT11"/>
    <mergeCell ref="BK11:BO11"/>
    <mergeCell ref="AQ8:AU8"/>
    <mergeCell ref="AQ9:AU9"/>
    <mergeCell ref="AQ10:AU10"/>
    <mergeCell ref="AV14:AZ14"/>
    <mergeCell ref="AV15:AZ15"/>
    <mergeCell ref="AV4:AZ4"/>
    <mergeCell ref="AV5:AZ5"/>
    <mergeCell ref="AV6:AZ6"/>
    <mergeCell ref="AV7:AZ7"/>
    <mergeCell ref="AV8:AZ8"/>
    <mergeCell ref="AQ17:AU17"/>
    <mergeCell ref="AG23:AK23"/>
    <mergeCell ref="AQ23:AU23"/>
    <mergeCell ref="AG22:AK22"/>
    <mergeCell ref="B33:K33"/>
    <mergeCell ref="M33:Q33"/>
    <mergeCell ref="R33:V33"/>
    <mergeCell ref="W33:AA33"/>
    <mergeCell ref="AB33:AF33"/>
    <mergeCell ref="AG33:AK33"/>
    <mergeCell ref="B27:K27"/>
    <mergeCell ref="M27:Q27"/>
    <mergeCell ref="R27:V27"/>
    <mergeCell ref="W27:AA27"/>
    <mergeCell ref="AB27:AF27"/>
    <mergeCell ref="AG27:AK27"/>
    <mergeCell ref="AQ24:AU24"/>
    <mergeCell ref="AQ25:AU25"/>
    <mergeCell ref="AQ26:AU26"/>
    <mergeCell ref="AQ27:AU27"/>
    <mergeCell ref="AQ22:AU22"/>
    <mergeCell ref="AQ12:AU12"/>
    <mergeCell ref="AQ13:AU13"/>
    <mergeCell ref="AQ14:AU14"/>
    <mergeCell ref="AQ15:AU15"/>
    <mergeCell ref="AQ16:AU16"/>
    <mergeCell ref="AQ35:AU35"/>
    <mergeCell ref="AQ28:AU28"/>
    <mergeCell ref="AQ29:AU29"/>
    <mergeCell ref="AQ30:AU30"/>
    <mergeCell ref="AQ31:AU31"/>
    <mergeCell ref="AQ32:AU32"/>
    <mergeCell ref="AQ33:AU33"/>
    <mergeCell ref="AQ34:AU34"/>
    <mergeCell ref="B34:K34"/>
    <mergeCell ref="M34:Q34"/>
    <mergeCell ref="R34:V34"/>
    <mergeCell ref="W34:AA34"/>
    <mergeCell ref="AB34:AF34"/>
    <mergeCell ref="AG34:AK34"/>
    <mergeCell ref="B35:K35"/>
    <mergeCell ref="M35:Q35"/>
    <mergeCell ref="R35:V35"/>
    <mergeCell ref="W35:AA35"/>
    <mergeCell ref="AB35:AF35"/>
    <mergeCell ref="AG35:AK35"/>
    <mergeCell ref="AG32:AK32"/>
    <mergeCell ref="B31:K31"/>
    <mergeCell ref="M31:Q31"/>
    <mergeCell ref="R31:V31"/>
    <mergeCell ref="W31:AA31"/>
    <mergeCell ref="AB31:AF31"/>
    <mergeCell ref="AG31:AK31"/>
    <mergeCell ref="B32:K32"/>
    <mergeCell ref="R28:V28"/>
    <mergeCell ref="W28:AA28"/>
    <mergeCell ref="M32:Q32"/>
    <mergeCell ref="R32:V32"/>
    <mergeCell ref="W32:AA32"/>
    <mergeCell ref="AB32:AF32"/>
    <mergeCell ref="AB25:AF25"/>
    <mergeCell ref="AG25:AK25"/>
    <mergeCell ref="B29:K29"/>
    <mergeCell ref="M29:Q29"/>
    <mergeCell ref="R29:V29"/>
    <mergeCell ref="W29:AA29"/>
    <mergeCell ref="AB29:AF29"/>
    <mergeCell ref="AG29:AK29"/>
    <mergeCell ref="B28:K28"/>
    <mergeCell ref="M28:Q28"/>
    <mergeCell ref="B30:K30"/>
    <mergeCell ref="M30:Q30"/>
    <mergeCell ref="R30:V30"/>
    <mergeCell ref="W30:AA30"/>
    <mergeCell ref="AB30:AF30"/>
    <mergeCell ref="AG30:AK30"/>
    <mergeCell ref="AB23:AF23"/>
    <mergeCell ref="B26:K26"/>
    <mergeCell ref="M26:Q26"/>
    <mergeCell ref="R26:V26"/>
    <mergeCell ref="W26:AA26"/>
    <mergeCell ref="AB26:AF26"/>
    <mergeCell ref="B23:K23"/>
    <mergeCell ref="B25:K25"/>
    <mergeCell ref="M25:Q25"/>
    <mergeCell ref="R25:V25"/>
    <mergeCell ref="AB28:AF28"/>
    <mergeCell ref="AG28:AK28"/>
    <mergeCell ref="B24:K24"/>
    <mergeCell ref="M24:Q24"/>
    <mergeCell ref="R24:V24"/>
    <mergeCell ref="W24:AA24"/>
    <mergeCell ref="AB24:AF24"/>
    <mergeCell ref="AG26:AK26"/>
    <mergeCell ref="AG24:AK24"/>
    <mergeCell ref="W25:AA25"/>
    <mergeCell ref="A19:I19"/>
    <mergeCell ref="A22:L22"/>
    <mergeCell ref="M22:Q22"/>
    <mergeCell ref="R22:V22"/>
    <mergeCell ref="W22:AA22"/>
    <mergeCell ref="AB22:AF22"/>
    <mergeCell ref="B17:K17"/>
    <mergeCell ref="M17:Q17"/>
    <mergeCell ref="R17:V17"/>
    <mergeCell ref="W17:AA17"/>
    <mergeCell ref="AB17:AF17"/>
    <mergeCell ref="AG17:AK17"/>
    <mergeCell ref="B15:K15"/>
    <mergeCell ref="M15:Q15"/>
    <mergeCell ref="R15:V15"/>
    <mergeCell ref="W15:AA15"/>
    <mergeCell ref="AB15:AF15"/>
    <mergeCell ref="AG15:AK15"/>
    <mergeCell ref="B16:K16"/>
    <mergeCell ref="M16:Q16"/>
    <mergeCell ref="R16:V16"/>
    <mergeCell ref="W16:AA16"/>
    <mergeCell ref="AB16:AF16"/>
    <mergeCell ref="AG16:AK16"/>
    <mergeCell ref="B13:K13"/>
    <mergeCell ref="M13:Q13"/>
    <mergeCell ref="R13:V13"/>
    <mergeCell ref="W13:AA13"/>
    <mergeCell ref="AB13:AF13"/>
    <mergeCell ref="AG13:AK13"/>
    <mergeCell ref="B14:K14"/>
    <mergeCell ref="M14:Q14"/>
    <mergeCell ref="R14:V14"/>
    <mergeCell ref="W14:AA14"/>
    <mergeCell ref="AB14:AF14"/>
    <mergeCell ref="AG14:AK14"/>
    <mergeCell ref="B11:K11"/>
    <mergeCell ref="M11:Q11"/>
    <mergeCell ref="R11:V11"/>
    <mergeCell ref="W11:AA11"/>
    <mergeCell ref="AB11:AF11"/>
    <mergeCell ref="AG11:AK11"/>
    <mergeCell ref="B12:K12"/>
    <mergeCell ref="M12:Q12"/>
    <mergeCell ref="R12:V12"/>
    <mergeCell ref="W12:AA12"/>
    <mergeCell ref="AB12:AF12"/>
    <mergeCell ref="AG12:AK12"/>
    <mergeCell ref="AB5:AF5"/>
    <mergeCell ref="A5:L5"/>
    <mergeCell ref="AG5:AK5"/>
    <mergeCell ref="AQ5:AU5"/>
    <mergeCell ref="AQ6:AU6"/>
    <mergeCell ref="AQ7:AU7"/>
    <mergeCell ref="AB6:AF6"/>
    <mergeCell ref="AG6:AK6"/>
    <mergeCell ref="B7:K7"/>
    <mergeCell ref="M7:Q7"/>
    <mergeCell ref="R7:V7"/>
    <mergeCell ref="W7:AA7"/>
    <mergeCell ref="AB7:AF7"/>
    <mergeCell ref="AG7:AK7"/>
    <mergeCell ref="A1:I1"/>
    <mergeCell ref="A4:L4"/>
    <mergeCell ref="M4:Q4"/>
    <mergeCell ref="R4:V4"/>
    <mergeCell ref="W4:AA4"/>
    <mergeCell ref="AB4:AF4"/>
    <mergeCell ref="R10:V10"/>
    <mergeCell ref="W10:AA10"/>
    <mergeCell ref="AB10:AF10"/>
    <mergeCell ref="AG10:AK10"/>
    <mergeCell ref="B9:K9"/>
    <mergeCell ref="M9:Q9"/>
    <mergeCell ref="R9:V9"/>
    <mergeCell ref="W9:AA9"/>
    <mergeCell ref="AB9:AF9"/>
    <mergeCell ref="AG9:AK9"/>
    <mergeCell ref="BA9:BE9"/>
    <mergeCell ref="BA10:BE10"/>
    <mergeCell ref="B8:K8"/>
    <mergeCell ref="M8:Q8"/>
    <mergeCell ref="R8:V8"/>
    <mergeCell ref="W8:AA8"/>
    <mergeCell ref="AB8:AF8"/>
    <mergeCell ref="AG8:AK8"/>
    <mergeCell ref="B10:K10"/>
    <mergeCell ref="M10:Q10"/>
    <mergeCell ref="BA8:BE8"/>
    <mergeCell ref="AG4:AK4"/>
    <mergeCell ref="B6:K6"/>
    <mergeCell ref="M6:Q6"/>
    <mergeCell ref="R6:V6"/>
    <mergeCell ref="BA6:BE6"/>
    <mergeCell ref="W6:AA6"/>
    <mergeCell ref="AQ4:AU4"/>
    <mergeCell ref="BA4:BE4"/>
    <mergeCell ref="BA7:BE7"/>
    <mergeCell ref="BA26:BE26"/>
    <mergeCell ref="BA27:BE27"/>
    <mergeCell ref="BA34:BE34"/>
    <mergeCell ref="BA15:BE15"/>
    <mergeCell ref="BA16:BE16"/>
    <mergeCell ref="BA17:BE17"/>
    <mergeCell ref="BA22:BE22"/>
    <mergeCell ref="BA24:BE24"/>
    <mergeCell ref="BA25:BE25"/>
    <mergeCell ref="BA35:BE35"/>
    <mergeCell ref="BA28:BE28"/>
    <mergeCell ref="BA29:BE29"/>
    <mergeCell ref="BA30:BE30"/>
    <mergeCell ref="BA31:BE31"/>
    <mergeCell ref="BA32:BE32"/>
    <mergeCell ref="BA33:BE33"/>
    <mergeCell ref="BF11:BJ11"/>
    <mergeCell ref="BF12:BJ12"/>
    <mergeCell ref="BF13:BJ13"/>
    <mergeCell ref="BA11:BE11"/>
    <mergeCell ref="BA12:BE12"/>
    <mergeCell ref="BA13:BE13"/>
    <mergeCell ref="BF24:BJ24"/>
    <mergeCell ref="BF25:BJ25"/>
    <mergeCell ref="BF26:BJ26"/>
    <mergeCell ref="BF27:BJ27"/>
    <mergeCell ref="BF4:BJ4"/>
    <mergeCell ref="BF6:BJ6"/>
    <mergeCell ref="BF7:BJ7"/>
    <mergeCell ref="BF8:BJ8"/>
    <mergeCell ref="BF9:BJ9"/>
    <mergeCell ref="BF10:BJ10"/>
    <mergeCell ref="AL16:AP16"/>
    <mergeCell ref="AL17:AP17"/>
    <mergeCell ref="AL22:AP22"/>
    <mergeCell ref="AL23:AP23"/>
    <mergeCell ref="BF14:BJ14"/>
    <mergeCell ref="BF15:BJ15"/>
    <mergeCell ref="BF16:BJ16"/>
    <mergeCell ref="BF17:BJ17"/>
    <mergeCell ref="BF22:BJ22"/>
    <mergeCell ref="BA14:BE14"/>
    <mergeCell ref="AL10:AP10"/>
    <mergeCell ref="AL11:AP11"/>
    <mergeCell ref="AL12:AP12"/>
    <mergeCell ref="AL13:AP13"/>
    <mergeCell ref="AL14:AP14"/>
    <mergeCell ref="AL15:AP15"/>
    <mergeCell ref="AL4:AP4"/>
    <mergeCell ref="AL5:AP5"/>
    <mergeCell ref="AL6:AP6"/>
    <mergeCell ref="AL7:AP7"/>
    <mergeCell ref="AL8:AP8"/>
    <mergeCell ref="AL9:AP9"/>
    <mergeCell ref="AL30:AP30"/>
    <mergeCell ref="AL31:AP31"/>
    <mergeCell ref="BF34:BJ34"/>
    <mergeCell ref="BF35:BJ35"/>
    <mergeCell ref="BF28:BJ28"/>
    <mergeCell ref="BF29:BJ29"/>
    <mergeCell ref="BF30:BJ30"/>
    <mergeCell ref="BF31:BJ31"/>
    <mergeCell ref="BF32:BJ32"/>
    <mergeCell ref="BF33:BJ33"/>
    <mergeCell ref="AL24:AP24"/>
    <mergeCell ref="AL25:AP25"/>
    <mergeCell ref="AL32:AP32"/>
    <mergeCell ref="AL33:AP33"/>
    <mergeCell ref="AL34:AP34"/>
    <mergeCell ref="AL35:AP35"/>
    <mergeCell ref="AL26:AP26"/>
    <mergeCell ref="AL27:AP27"/>
    <mergeCell ref="AL28:AP28"/>
    <mergeCell ref="AL29:AP29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9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4D93-4A41-4F4A-8EAF-BECC9ECD2A6D}">
  <sheetPr>
    <tabColor rgb="FF002060"/>
  </sheetPr>
  <dimension ref="A1:AV18"/>
  <sheetViews>
    <sheetView view="pageBreakPreview" zoomScaleNormal="115" zoomScaleSheetLayoutView="100" workbookViewId="0">
      <selection activeCell="AO9" sqref="AO9"/>
    </sheetView>
  </sheetViews>
  <sheetFormatPr defaultColWidth="2.33203125" defaultRowHeight="16.2" outlineLevelCol="1" x14ac:dyDescent="0.2"/>
  <cols>
    <col min="1" max="4" width="2.109375" style="73" customWidth="1"/>
    <col min="5" max="8" width="1.88671875" style="73" hidden="1" customWidth="1" outlineLevel="1"/>
    <col min="9" max="11" width="1.77734375" style="73" hidden="1" customWidth="1" outlineLevel="1"/>
    <col min="12" max="15" width="1.88671875" style="73" hidden="1" customWidth="1" outlineLevel="1"/>
    <col min="16" max="16" width="7.6640625" style="73" hidden="1" customWidth="1" outlineLevel="1"/>
    <col min="17" max="17" width="5.6640625" style="73" hidden="1" customWidth="1" outlineLevel="1"/>
    <col min="18" max="18" width="7.6640625" style="73" hidden="1" customWidth="1" outlineLevel="1"/>
    <col min="19" max="19" width="7.33203125" style="73" hidden="1" customWidth="1" outlineLevel="1"/>
    <col min="20" max="20" width="5.33203125" style="73" hidden="1" customWidth="1" outlineLevel="1"/>
    <col min="21" max="21" width="7.6640625" style="73" hidden="1" customWidth="1" outlineLevel="1"/>
    <col min="22" max="22" width="7.33203125" style="73" hidden="1" customWidth="1" outlineLevel="1"/>
    <col min="23" max="23" width="5.33203125" style="73" hidden="1" customWidth="1" outlineLevel="1"/>
    <col min="24" max="24" width="7.6640625" style="73" hidden="1" customWidth="1" outlineLevel="1"/>
    <col min="25" max="25" width="7.33203125" style="73" hidden="1" customWidth="1" outlineLevel="1"/>
    <col min="26" max="26" width="5.33203125" style="73" hidden="1" customWidth="1" outlineLevel="1"/>
    <col min="27" max="27" width="7.6640625" style="73" hidden="1" customWidth="1" outlineLevel="1"/>
    <col min="28" max="28" width="7.33203125" style="73" hidden="1" customWidth="1" outlineLevel="1"/>
    <col min="29" max="29" width="5.33203125" style="73" hidden="1" customWidth="1" outlineLevel="1"/>
    <col min="30" max="30" width="7.6640625" style="73" hidden="1" customWidth="1" outlineLevel="1"/>
    <col min="31" max="31" width="7.33203125" style="73" hidden="1" customWidth="1" outlineLevel="1"/>
    <col min="32" max="32" width="5.33203125" style="73" hidden="1" customWidth="1" outlineLevel="1"/>
    <col min="33" max="33" width="7.6640625" style="73" hidden="1" customWidth="1" outlineLevel="1"/>
    <col min="34" max="34" width="7.33203125" style="73" hidden="1" customWidth="1" outlineLevel="1"/>
    <col min="35" max="35" width="5.33203125" style="73" hidden="1" customWidth="1" outlineLevel="1"/>
    <col min="36" max="36" width="7.6640625" style="73" hidden="1" customWidth="1" outlineLevel="1"/>
    <col min="37" max="37" width="7.33203125" style="73" customWidth="1" collapsed="1"/>
    <col min="38" max="38" width="5.33203125" style="73" customWidth="1"/>
    <col min="39" max="39" width="7.6640625" style="73" customWidth="1"/>
    <col min="40" max="40" width="7.33203125" style="73" customWidth="1"/>
    <col min="41" max="41" width="5.33203125" style="73" customWidth="1"/>
    <col min="42" max="42" width="7.6640625" style="73" customWidth="1"/>
    <col min="43" max="43" width="7.33203125" style="73" customWidth="1"/>
    <col min="44" max="44" width="5.33203125" style="73" customWidth="1"/>
    <col min="45" max="45" width="7.6640625" style="73" customWidth="1"/>
    <col min="46" max="46" width="7.33203125" style="73" customWidth="1"/>
    <col min="47" max="47" width="5.33203125" style="73" customWidth="1"/>
    <col min="48" max="48" width="7.6640625" style="73" customWidth="1"/>
    <col min="49" max="16384" width="2.33203125" style="73"/>
  </cols>
  <sheetData>
    <row r="1" spans="1:48" s="1" customFormat="1" ht="24.7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M1" s="38"/>
    </row>
    <row r="2" spans="1:48" s="1" customFormat="1" ht="24.75" customHeight="1" x14ac:dyDescent="0.2">
      <c r="A2" s="69" t="s">
        <v>114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</row>
    <row r="3" spans="1:48" s="1" customFormat="1" ht="18" customHeight="1" thickBot="1" x14ac:dyDescent="0.25">
      <c r="A3" s="58" t="s">
        <v>93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8" s="1" customFormat="1" ht="33" customHeight="1" x14ac:dyDescent="0.2">
      <c r="A4" s="34" t="s">
        <v>113</v>
      </c>
      <c r="B4" s="35"/>
      <c r="C4" s="35"/>
      <c r="D4" s="35"/>
      <c r="E4" s="35" t="s">
        <v>46</v>
      </c>
      <c r="F4" s="35"/>
      <c r="G4" s="35"/>
      <c r="H4" s="35"/>
      <c r="I4" s="35"/>
      <c r="J4" s="35"/>
      <c r="K4" s="35"/>
      <c r="L4" s="35"/>
      <c r="M4" s="35"/>
      <c r="N4" s="35"/>
      <c r="O4" s="33"/>
      <c r="P4" s="35" t="s">
        <v>45</v>
      </c>
      <c r="Q4" s="35"/>
      <c r="R4" s="35"/>
      <c r="S4" s="35" t="s">
        <v>44</v>
      </c>
      <c r="T4" s="35"/>
      <c r="U4" s="35"/>
      <c r="V4" s="35" t="s">
        <v>43</v>
      </c>
      <c r="W4" s="35"/>
      <c r="X4" s="35"/>
      <c r="Y4" s="35" t="s">
        <v>42</v>
      </c>
      <c r="Z4" s="35"/>
      <c r="AA4" s="102"/>
      <c r="AB4" s="33" t="s">
        <v>41</v>
      </c>
      <c r="AC4" s="32"/>
      <c r="AD4" s="34"/>
      <c r="AE4" s="33" t="s">
        <v>85</v>
      </c>
      <c r="AF4" s="32"/>
      <c r="AG4" s="34"/>
      <c r="AH4" s="33" t="s">
        <v>39</v>
      </c>
      <c r="AI4" s="32"/>
      <c r="AJ4" s="34"/>
      <c r="AK4" s="33" t="s">
        <v>38</v>
      </c>
      <c r="AL4" s="32"/>
      <c r="AM4" s="34"/>
      <c r="AN4" s="33" t="s">
        <v>97</v>
      </c>
      <c r="AO4" s="32"/>
      <c r="AP4" s="32"/>
      <c r="AQ4" s="33" t="s">
        <v>96</v>
      </c>
      <c r="AR4" s="32"/>
      <c r="AS4" s="32"/>
      <c r="AT4" s="33" t="s">
        <v>95</v>
      </c>
      <c r="AU4" s="32"/>
      <c r="AV4" s="32"/>
    </row>
    <row r="5" spans="1:48" s="1" customFormat="1" ht="34.5" customHeight="1" x14ac:dyDescent="0.2">
      <c r="A5" s="31"/>
      <c r="B5" s="30"/>
      <c r="C5" s="30"/>
      <c r="D5" s="30"/>
      <c r="E5" s="101" t="s">
        <v>109</v>
      </c>
      <c r="F5" s="100"/>
      <c r="G5" s="100"/>
      <c r="H5" s="100"/>
      <c r="I5" s="99" t="s">
        <v>108</v>
      </c>
      <c r="J5" s="98"/>
      <c r="K5" s="97"/>
      <c r="L5" s="30" t="s">
        <v>107</v>
      </c>
      <c r="M5" s="30"/>
      <c r="N5" s="30"/>
      <c r="O5" s="96"/>
      <c r="P5" s="94" t="s">
        <v>109</v>
      </c>
      <c r="Q5" s="93" t="s">
        <v>108</v>
      </c>
      <c r="R5" s="95" t="s">
        <v>107</v>
      </c>
      <c r="S5" s="94" t="s">
        <v>109</v>
      </c>
      <c r="T5" s="93" t="s">
        <v>108</v>
      </c>
      <c r="U5" s="95" t="s">
        <v>107</v>
      </c>
      <c r="V5" s="94" t="s">
        <v>109</v>
      </c>
      <c r="W5" s="93" t="s">
        <v>108</v>
      </c>
      <c r="X5" s="95" t="s">
        <v>107</v>
      </c>
      <c r="Y5" s="94" t="s">
        <v>109</v>
      </c>
      <c r="Z5" s="93" t="s">
        <v>108</v>
      </c>
      <c r="AA5" s="92" t="s">
        <v>107</v>
      </c>
      <c r="AB5" s="94" t="s">
        <v>109</v>
      </c>
      <c r="AC5" s="93" t="s">
        <v>108</v>
      </c>
      <c r="AD5" s="92" t="s">
        <v>107</v>
      </c>
      <c r="AE5" s="94" t="s">
        <v>112</v>
      </c>
      <c r="AF5" s="93" t="s">
        <v>111</v>
      </c>
      <c r="AG5" s="92" t="s">
        <v>110</v>
      </c>
      <c r="AH5" s="94" t="s">
        <v>112</v>
      </c>
      <c r="AI5" s="93" t="s">
        <v>111</v>
      </c>
      <c r="AJ5" s="92" t="s">
        <v>110</v>
      </c>
      <c r="AK5" s="94" t="s">
        <v>112</v>
      </c>
      <c r="AL5" s="93" t="s">
        <v>111</v>
      </c>
      <c r="AM5" s="92" t="s">
        <v>110</v>
      </c>
      <c r="AN5" s="94" t="s">
        <v>109</v>
      </c>
      <c r="AO5" s="93" t="s">
        <v>108</v>
      </c>
      <c r="AP5" s="92" t="s">
        <v>107</v>
      </c>
      <c r="AQ5" s="94" t="s">
        <v>109</v>
      </c>
      <c r="AR5" s="93" t="s">
        <v>108</v>
      </c>
      <c r="AS5" s="92" t="s">
        <v>107</v>
      </c>
      <c r="AT5" s="94" t="s">
        <v>109</v>
      </c>
      <c r="AU5" s="93" t="s">
        <v>108</v>
      </c>
      <c r="AV5" s="92" t="s">
        <v>107</v>
      </c>
    </row>
    <row r="6" spans="1:48" s="1" customFormat="1" ht="15" customHeight="1" x14ac:dyDescent="0.2">
      <c r="A6" s="27"/>
      <c r="B6" s="27"/>
      <c r="C6" s="27"/>
      <c r="D6" s="2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1" customFormat="1" ht="33" customHeight="1" x14ac:dyDescent="0.2">
      <c r="A7" s="90" t="s">
        <v>106</v>
      </c>
      <c r="B7" s="90"/>
      <c r="C7" s="90"/>
      <c r="D7" s="89"/>
      <c r="E7" s="86">
        <f>SUM(E9:H16)</f>
        <v>3384722</v>
      </c>
      <c r="F7" s="86"/>
      <c r="G7" s="86"/>
      <c r="H7" s="86"/>
      <c r="I7" s="86">
        <f>SUM(I9:K16)</f>
        <v>21280</v>
      </c>
      <c r="J7" s="86"/>
      <c r="K7" s="86"/>
      <c r="L7" s="86">
        <f>SUM(E7:K7)</f>
        <v>3406002</v>
      </c>
      <c r="M7" s="86"/>
      <c r="N7" s="86"/>
      <c r="O7" s="86"/>
      <c r="P7" s="77">
        <f>SUM(P9:P16)</f>
        <v>3298575.6760000004</v>
      </c>
      <c r="Q7" s="77">
        <v>21124</v>
      </c>
      <c r="R7" s="77">
        <f>SUM(P7:Q7)</f>
        <v>3319699.6760000004</v>
      </c>
      <c r="S7" s="77">
        <f>SUM(S9:S16)</f>
        <v>3328885</v>
      </c>
      <c r="T7" s="77">
        <f>SUM(T9:T15)</f>
        <v>25307</v>
      </c>
      <c r="U7" s="77">
        <f>SUM(S7:T7)</f>
        <v>3354192</v>
      </c>
      <c r="V7" s="77">
        <f>SUM(V9:V16)</f>
        <v>3400849</v>
      </c>
      <c r="W7" s="77">
        <f>SUM(W9:W15)</f>
        <v>47755</v>
      </c>
      <c r="X7" s="77">
        <f>SUM(V7:W7)</f>
        <v>3448604</v>
      </c>
      <c r="Y7" s="85">
        <v>3440660</v>
      </c>
      <c r="Z7" s="84">
        <v>32320</v>
      </c>
      <c r="AA7" s="85">
        <v>3472980</v>
      </c>
      <c r="AB7" s="85">
        <v>3239514</v>
      </c>
      <c r="AC7" s="84">
        <v>22900</v>
      </c>
      <c r="AD7" s="85">
        <f>SUM(AB7:AC7)</f>
        <v>3262414</v>
      </c>
      <c r="AE7" s="85">
        <v>3268565</v>
      </c>
      <c r="AF7" s="84">
        <v>15579</v>
      </c>
      <c r="AG7" s="85">
        <f>SUM(AE7:AF7)</f>
        <v>3284144</v>
      </c>
      <c r="AH7" s="85">
        <f>SUM(AH9:AH15)</f>
        <v>3279473</v>
      </c>
      <c r="AI7" s="84">
        <f>SUM(AI9:AI15)</f>
        <v>16653</v>
      </c>
      <c r="AJ7" s="85">
        <f>SUM(AH7:AI7)</f>
        <v>3296126</v>
      </c>
      <c r="AK7" s="85">
        <f>SUM(AK9:AK15)</f>
        <v>3428343</v>
      </c>
      <c r="AL7" s="85">
        <f>SUM(AL9:AL15)</f>
        <v>14297</v>
      </c>
      <c r="AM7" s="85">
        <f>SUM(AK7:AL7)</f>
        <v>3442640</v>
      </c>
      <c r="AN7" s="85">
        <f>SUM(AN9:AN15)</f>
        <v>3438715</v>
      </c>
      <c r="AO7" s="85">
        <f>SUM(AO9:AO15)</f>
        <v>11014</v>
      </c>
      <c r="AP7" s="85">
        <f>SUM(AN7:AO7)</f>
        <v>3449729</v>
      </c>
      <c r="AQ7" s="85">
        <f>SUM(AQ9:AQ15)</f>
        <v>3434359</v>
      </c>
      <c r="AR7" s="85"/>
      <c r="AS7" s="85">
        <f>SUM(AQ7:AR7)</f>
        <v>3434359</v>
      </c>
      <c r="AT7" s="85">
        <f>SUM(AT9:AT15)</f>
        <v>3734025</v>
      </c>
      <c r="AU7" s="85"/>
      <c r="AV7" s="85">
        <f>SUM(AT7:AU7)</f>
        <v>3734025</v>
      </c>
    </row>
    <row r="8" spans="1:48" s="1" customFormat="1" ht="33" customHeight="1" x14ac:dyDescent="0.2">
      <c r="A8" s="90" t="s">
        <v>27</v>
      </c>
      <c r="B8" s="90"/>
      <c r="C8" s="90"/>
      <c r="D8" s="89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77"/>
      <c r="Q8" s="77"/>
      <c r="R8" s="77"/>
      <c r="S8" s="77"/>
      <c r="T8" s="77"/>
      <c r="U8" s="77"/>
      <c r="V8" s="77"/>
      <c r="W8" s="77"/>
      <c r="X8" s="77"/>
      <c r="Y8" s="85"/>
      <c r="Z8" s="84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1" customFormat="1" ht="35.1" customHeight="1" x14ac:dyDescent="0.2">
      <c r="A9" s="90" t="s">
        <v>105</v>
      </c>
      <c r="B9" s="90"/>
      <c r="C9" s="90"/>
      <c r="D9" s="89"/>
      <c r="E9" s="86">
        <v>1230271</v>
      </c>
      <c r="F9" s="86"/>
      <c r="G9" s="86"/>
      <c r="H9" s="86"/>
      <c r="I9" s="86">
        <v>8706</v>
      </c>
      <c r="J9" s="86"/>
      <c r="K9" s="86"/>
      <c r="L9" s="86">
        <f>SUM(E9:K9)</f>
        <v>1238977</v>
      </c>
      <c r="M9" s="86"/>
      <c r="N9" s="86"/>
      <c r="O9" s="86"/>
      <c r="P9" s="77">
        <v>1264177.2520000001</v>
      </c>
      <c r="Q9" s="77">
        <v>7608.9949999999999</v>
      </c>
      <c r="R9" s="77">
        <f>SUM(P9:Q9)</f>
        <v>1271786.2470000002</v>
      </c>
      <c r="S9" s="77">
        <v>1306902</v>
      </c>
      <c r="T9" s="77">
        <v>13146</v>
      </c>
      <c r="U9" s="77">
        <f>SUM(S9:T9)</f>
        <v>1320048</v>
      </c>
      <c r="V9" s="77">
        <v>1346916</v>
      </c>
      <c r="W9" s="77">
        <v>11051</v>
      </c>
      <c r="X9" s="77">
        <f>SUM(V9:W9)</f>
        <v>1357967</v>
      </c>
      <c r="Y9" s="85">
        <v>1424983</v>
      </c>
      <c r="Z9" s="85">
        <v>9485</v>
      </c>
      <c r="AA9" s="84">
        <v>1434467</v>
      </c>
      <c r="AB9" s="85">
        <v>1186554</v>
      </c>
      <c r="AC9" s="85">
        <v>8927</v>
      </c>
      <c r="AD9" s="84">
        <f>SUM(AB9:AC9)</f>
        <v>1195481</v>
      </c>
      <c r="AE9" s="85">
        <v>1182291</v>
      </c>
      <c r="AF9" s="85">
        <v>8245</v>
      </c>
      <c r="AG9" s="84">
        <f>SUM(AE9:AF9)</f>
        <v>1190536</v>
      </c>
      <c r="AH9" s="85">
        <v>1198860</v>
      </c>
      <c r="AI9" s="85">
        <v>8235</v>
      </c>
      <c r="AJ9" s="84">
        <f>SUM(AH9:AI9)</f>
        <v>1207095</v>
      </c>
      <c r="AK9" s="85">
        <v>1186372</v>
      </c>
      <c r="AL9" s="85">
        <v>5573</v>
      </c>
      <c r="AM9" s="84">
        <f>SUM(AK9:AL9)</f>
        <v>1191945</v>
      </c>
      <c r="AN9" s="85">
        <f>929121+212957</f>
        <v>1142078</v>
      </c>
      <c r="AO9" s="85">
        <v>3566</v>
      </c>
      <c r="AP9" s="84">
        <f>SUM(AN9:AO9)</f>
        <v>1145644</v>
      </c>
      <c r="AQ9" s="85">
        <v>1061203</v>
      </c>
      <c r="AR9" s="85"/>
      <c r="AS9" s="84">
        <f>SUM(AQ9:AR9)</f>
        <v>1061203</v>
      </c>
      <c r="AT9" s="85">
        <v>1128557</v>
      </c>
      <c r="AU9" s="85"/>
      <c r="AV9" s="84">
        <f>SUM(AT9:AU9)</f>
        <v>1128557</v>
      </c>
    </row>
    <row r="10" spans="1:48" s="1" customFormat="1" ht="35.1" customHeight="1" x14ac:dyDescent="0.2">
      <c r="A10" s="88" t="s">
        <v>104</v>
      </c>
      <c r="B10" s="88"/>
      <c r="C10" s="88"/>
      <c r="D10" s="87"/>
      <c r="E10" s="86">
        <v>1733599</v>
      </c>
      <c r="F10" s="86"/>
      <c r="G10" s="86"/>
      <c r="H10" s="86"/>
      <c r="I10" s="86">
        <v>11092</v>
      </c>
      <c r="J10" s="86"/>
      <c r="K10" s="86"/>
      <c r="L10" s="86">
        <f>SUM(E10:K10)</f>
        <v>1744691</v>
      </c>
      <c r="M10" s="86"/>
      <c r="N10" s="86"/>
      <c r="O10" s="86"/>
      <c r="P10" s="77">
        <v>1630581.6370000001</v>
      </c>
      <c r="Q10" s="77">
        <v>12044.713</v>
      </c>
      <c r="R10" s="77">
        <v>1642627</v>
      </c>
      <c r="S10" s="77">
        <v>1607233</v>
      </c>
      <c r="T10" s="77">
        <v>10749</v>
      </c>
      <c r="U10" s="77">
        <f>SUM(S10:T10)</f>
        <v>1617982</v>
      </c>
      <c r="V10" s="77">
        <v>1642533</v>
      </c>
      <c r="W10" s="77">
        <v>34806</v>
      </c>
      <c r="X10" s="77">
        <f>SUM(V10:W10)</f>
        <v>1677339</v>
      </c>
      <c r="Y10" s="85">
        <v>1609399</v>
      </c>
      <c r="Z10" s="85">
        <v>20169</v>
      </c>
      <c r="AA10" s="84">
        <v>1629567</v>
      </c>
      <c r="AB10" s="85">
        <v>1642799</v>
      </c>
      <c r="AC10" s="85">
        <v>12321</v>
      </c>
      <c r="AD10" s="84">
        <f>SUM(AB10:AC10)</f>
        <v>1655120</v>
      </c>
      <c r="AE10" s="85">
        <v>1680766</v>
      </c>
      <c r="AF10" s="85">
        <v>6351</v>
      </c>
      <c r="AG10" s="84">
        <f>SUM(AE10:AF10)</f>
        <v>1687117</v>
      </c>
      <c r="AH10" s="85">
        <v>1678926</v>
      </c>
      <c r="AI10" s="85">
        <v>7763</v>
      </c>
      <c r="AJ10" s="84">
        <f>SUM(AH10:AI10)</f>
        <v>1686689</v>
      </c>
      <c r="AK10" s="85">
        <v>1835309</v>
      </c>
      <c r="AL10" s="85">
        <v>7442</v>
      </c>
      <c r="AM10" s="84">
        <f>SUM(AK10:AL10)</f>
        <v>1842751</v>
      </c>
      <c r="AN10" s="85">
        <v>1890753</v>
      </c>
      <c r="AO10" s="85">
        <v>6839</v>
      </c>
      <c r="AP10" s="84">
        <f>SUM(AN10:AO10)</f>
        <v>1897592</v>
      </c>
      <c r="AQ10" s="85">
        <v>1962612</v>
      </c>
      <c r="AR10" s="85"/>
      <c r="AS10" s="84">
        <f>SUM(AQ10:AR10)</f>
        <v>1962612</v>
      </c>
      <c r="AT10" s="85">
        <v>2183858</v>
      </c>
      <c r="AU10" s="85"/>
      <c r="AV10" s="84">
        <f>SUM(AT10:AU10)</f>
        <v>2183858</v>
      </c>
    </row>
    <row r="11" spans="1:48" s="1" customFormat="1" ht="35.1" customHeight="1" x14ac:dyDescent="0.2">
      <c r="A11" s="88" t="s">
        <v>103</v>
      </c>
      <c r="B11" s="88"/>
      <c r="C11" s="88"/>
      <c r="D11" s="87"/>
      <c r="E11" s="86">
        <v>78698</v>
      </c>
      <c r="F11" s="86"/>
      <c r="G11" s="86"/>
      <c r="H11" s="86"/>
      <c r="I11" s="86">
        <v>879</v>
      </c>
      <c r="J11" s="86"/>
      <c r="K11" s="86"/>
      <c r="L11" s="86">
        <f>SUM(E11:K11)</f>
        <v>79577</v>
      </c>
      <c r="M11" s="86"/>
      <c r="N11" s="86"/>
      <c r="O11" s="86"/>
      <c r="P11" s="77">
        <v>80264</v>
      </c>
      <c r="Q11" s="77">
        <v>911.63800000000003</v>
      </c>
      <c r="R11" s="77">
        <f>SUM(P11:Q11)</f>
        <v>81175.638000000006</v>
      </c>
      <c r="S11" s="77">
        <v>77900</v>
      </c>
      <c r="T11" s="77">
        <v>959</v>
      </c>
      <c r="U11" s="77">
        <f>SUM(S11:T11)</f>
        <v>78859</v>
      </c>
      <c r="V11" s="77">
        <v>79898</v>
      </c>
      <c r="W11" s="77">
        <v>994</v>
      </c>
      <c r="X11" s="77">
        <f>SUM(V11:W11)</f>
        <v>80892</v>
      </c>
      <c r="Y11" s="85">
        <v>82521</v>
      </c>
      <c r="Z11" s="85">
        <v>888</v>
      </c>
      <c r="AA11" s="84">
        <v>83408</v>
      </c>
      <c r="AB11" s="85">
        <v>92948</v>
      </c>
      <c r="AC11" s="85">
        <v>763</v>
      </c>
      <c r="AD11" s="84">
        <f>SUM(AB11:AC11)</f>
        <v>93711</v>
      </c>
      <c r="AE11" s="85">
        <v>95451</v>
      </c>
      <c r="AF11" s="85">
        <v>588</v>
      </c>
      <c r="AG11" s="84">
        <f>SUM(AE11:AF11)</f>
        <v>96039</v>
      </c>
      <c r="AH11" s="85">
        <v>97096</v>
      </c>
      <c r="AI11" s="85">
        <v>655</v>
      </c>
      <c r="AJ11" s="84">
        <f>SUM(AH11:AI11)</f>
        <v>97751</v>
      </c>
      <c r="AK11" s="85">
        <v>101062</v>
      </c>
      <c r="AL11" s="85">
        <v>683</v>
      </c>
      <c r="AM11" s="84">
        <f>SUM(AK11:AL11)</f>
        <v>101745</v>
      </c>
      <c r="AN11" s="85">
        <v>106826</v>
      </c>
      <c r="AO11" s="85">
        <v>609</v>
      </c>
      <c r="AP11" s="84">
        <f>SUM(AN11:AO11)</f>
        <v>107435</v>
      </c>
      <c r="AQ11" s="85">
        <v>108157</v>
      </c>
      <c r="AR11" s="85"/>
      <c r="AS11" s="84">
        <f>SUM(AQ11:AR11)</f>
        <v>108157</v>
      </c>
      <c r="AT11" s="85">
        <v>110244</v>
      </c>
      <c r="AU11" s="85"/>
      <c r="AV11" s="84">
        <f>SUM(AT11:AU11)</f>
        <v>110244</v>
      </c>
    </row>
    <row r="12" spans="1:48" s="1" customFormat="1" ht="35.1" customHeight="1" x14ac:dyDescent="0.2">
      <c r="A12" s="88" t="s">
        <v>102</v>
      </c>
      <c r="B12" s="88"/>
      <c r="C12" s="88"/>
      <c r="D12" s="87"/>
      <c r="E12" s="86">
        <v>175977</v>
      </c>
      <c r="F12" s="86"/>
      <c r="G12" s="86"/>
      <c r="H12" s="86"/>
      <c r="I12" s="86">
        <v>0</v>
      </c>
      <c r="J12" s="86"/>
      <c r="K12" s="86"/>
      <c r="L12" s="86">
        <f>SUM(E12:K12)</f>
        <v>175977</v>
      </c>
      <c r="M12" s="86"/>
      <c r="N12" s="86"/>
      <c r="O12" s="86"/>
      <c r="P12" s="77">
        <v>166136.07800000001</v>
      </c>
      <c r="Q12" s="77">
        <v>0</v>
      </c>
      <c r="R12" s="77">
        <f>SUM(P12:Q12)</f>
        <v>166136.07800000001</v>
      </c>
      <c r="S12" s="77">
        <v>179773</v>
      </c>
      <c r="T12" s="77">
        <v>0</v>
      </c>
      <c r="U12" s="77">
        <f>SUM(S12:T12)</f>
        <v>179773</v>
      </c>
      <c r="V12" s="77">
        <v>172337</v>
      </c>
      <c r="W12" s="77">
        <v>0</v>
      </c>
      <c r="X12" s="77">
        <f>SUM(V12:W12)</f>
        <v>172337</v>
      </c>
      <c r="Y12" s="85">
        <v>170386</v>
      </c>
      <c r="Z12" s="85">
        <v>0</v>
      </c>
      <c r="AA12" s="84">
        <v>170386</v>
      </c>
      <c r="AB12" s="85">
        <v>164870</v>
      </c>
      <c r="AC12" s="85">
        <v>0</v>
      </c>
      <c r="AD12" s="84">
        <f>SUM(AB12:AC12)</f>
        <v>164870</v>
      </c>
      <c r="AE12" s="85">
        <v>156022</v>
      </c>
      <c r="AF12" s="85">
        <v>0</v>
      </c>
      <c r="AG12" s="84">
        <f>SUM(AE12:AF12)</f>
        <v>156022</v>
      </c>
      <c r="AH12" s="85">
        <v>152239</v>
      </c>
      <c r="AI12" s="85">
        <v>0</v>
      </c>
      <c r="AJ12" s="84">
        <f>SUM(AH12:AI12)</f>
        <v>152239</v>
      </c>
      <c r="AK12" s="85">
        <v>154397</v>
      </c>
      <c r="AL12" s="85"/>
      <c r="AM12" s="84">
        <f>SUM(AK12:AL12)</f>
        <v>154397</v>
      </c>
      <c r="AN12" s="85">
        <v>149628</v>
      </c>
      <c r="AO12" s="85"/>
      <c r="AP12" s="84">
        <f>SUM(AN12:AO12)</f>
        <v>149628</v>
      </c>
      <c r="AQ12" s="85">
        <v>156358</v>
      </c>
      <c r="AR12" s="85"/>
      <c r="AS12" s="84">
        <f>SUM(AQ12:AR12)</f>
        <v>156358</v>
      </c>
      <c r="AT12" s="85">
        <v>165751</v>
      </c>
      <c r="AU12" s="85"/>
      <c r="AV12" s="84">
        <f>SUM(AT12:AU12)</f>
        <v>165751</v>
      </c>
    </row>
    <row r="13" spans="1:48" s="1" customFormat="1" ht="35.1" customHeight="1" x14ac:dyDescent="0.2">
      <c r="A13" s="90" t="s">
        <v>101</v>
      </c>
      <c r="B13" s="90"/>
      <c r="C13" s="90"/>
      <c r="D13" s="89"/>
      <c r="E13" s="86">
        <v>59593</v>
      </c>
      <c r="F13" s="86"/>
      <c r="G13" s="86"/>
      <c r="H13" s="86"/>
      <c r="I13" s="86">
        <v>0</v>
      </c>
      <c r="J13" s="86"/>
      <c r="K13" s="86"/>
      <c r="L13" s="86">
        <f>SUM(E13:K13)</f>
        <v>59593</v>
      </c>
      <c r="M13" s="86"/>
      <c r="N13" s="86"/>
      <c r="O13" s="86"/>
      <c r="P13" s="77">
        <v>59732.6</v>
      </c>
      <c r="Q13" s="77">
        <v>0</v>
      </c>
      <c r="R13" s="77">
        <f>SUM(P13:Q13)</f>
        <v>59732.6</v>
      </c>
      <c r="S13" s="77">
        <v>60105</v>
      </c>
      <c r="T13" s="77">
        <v>0</v>
      </c>
      <c r="U13" s="77">
        <f>SUM(S13:T13)</f>
        <v>60105</v>
      </c>
      <c r="V13" s="77">
        <v>61732</v>
      </c>
      <c r="W13" s="77">
        <v>0</v>
      </c>
      <c r="X13" s="77">
        <f>SUM(V13:W13)</f>
        <v>61732</v>
      </c>
      <c r="Y13" s="85">
        <v>60238</v>
      </c>
      <c r="Z13" s="85">
        <v>0</v>
      </c>
      <c r="AA13" s="84">
        <v>60238</v>
      </c>
      <c r="AB13" s="85">
        <v>59295</v>
      </c>
      <c r="AC13" s="85">
        <v>0</v>
      </c>
      <c r="AD13" s="84">
        <f>SUM(AB13:AC13)</f>
        <v>59295</v>
      </c>
      <c r="AE13" s="85">
        <v>60058</v>
      </c>
      <c r="AF13" s="85">
        <v>0</v>
      </c>
      <c r="AG13" s="84">
        <f>SUM(AE13:AF13)</f>
        <v>60058</v>
      </c>
      <c r="AH13" s="85">
        <v>61653</v>
      </c>
      <c r="AI13" s="85">
        <v>0</v>
      </c>
      <c r="AJ13" s="84">
        <f>SUM(AH13:AI13)</f>
        <v>61653</v>
      </c>
      <c r="AK13" s="85">
        <v>60085</v>
      </c>
      <c r="AL13" s="85"/>
      <c r="AM13" s="84">
        <f>SUM(AK13:AL13)</f>
        <v>60085</v>
      </c>
      <c r="AN13" s="85">
        <v>57192</v>
      </c>
      <c r="AO13" s="85"/>
      <c r="AP13" s="84">
        <f>SUM(AN13:AO13)</f>
        <v>57192</v>
      </c>
      <c r="AQ13" s="85">
        <v>58676</v>
      </c>
      <c r="AR13" s="85"/>
      <c r="AS13" s="84">
        <f>SUM(AQ13:AR13)</f>
        <v>58676</v>
      </c>
      <c r="AT13" s="85">
        <v>56965</v>
      </c>
      <c r="AU13" s="85"/>
      <c r="AV13" s="84">
        <f>SUM(AT13:AU13)</f>
        <v>56965</v>
      </c>
    </row>
    <row r="14" spans="1:48" s="1" customFormat="1" ht="35.1" customHeight="1" x14ac:dyDescent="0.2">
      <c r="A14" s="91" t="s">
        <v>100</v>
      </c>
      <c r="B14" s="90"/>
      <c r="C14" s="90"/>
      <c r="D14" s="89"/>
      <c r="E14" s="86">
        <v>1405</v>
      </c>
      <c r="F14" s="86"/>
      <c r="G14" s="86"/>
      <c r="H14" s="86"/>
      <c r="I14" s="86">
        <v>0</v>
      </c>
      <c r="J14" s="86"/>
      <c r="K14" s="86"/>
      <c r="L14" s="86">
        <f>SUM(E14:K14)</f>
        <v>1405</v>
      </c>
      <c r="M14" s="86"/>
      <c r="N14" s="86"/>
      <c r="O14" s="86"/>
      <c r="P14" s="77">
        <v>1340.15</v>
      </c>
      <c r="Q14" s="77">
        <v>0</v>
      </c>
      <c r="R14" s="77">
        <f>SUM(P14:Q14)</f>
        <v>1340.15</v>
      </c>
      <c r="S14" s="77">
        <v>1271</v>
      </c>
      <c r="T14" s="77">
        <v>0</v>
      </c>
      <c r="U14" s="77">
        <f>SUM(S14:T14)</f>
        <v>1271</v>
      </c>
      <c r="V14" s="77">
        <v>1072</v>
      </c>
      <c r="W14" s="77">
        <v>0</v>
      </c>
      <c r="X14" s="77">
        <f>SUM(V14:W14)</f>
        <v>1072</v>
      </c>
      <c r="Y14" s="85">
        <v>1290</v>
      </c>
      <c r="Z14" s="85">
        <v>0</v>
      </c>
      <c r="AA14" s="84">
        <v>1290</v>
      </c>
      <c r="AB14" s="85">
        <v>612</v>
      </c>
      <c r="AC14" s="85">
        <v>0</v>
      </c>
      <c r="AD14" s="84">
        <f>SUM(AB14:AC14)</f>
        <v>612</v>
      </c>
      <c r="AE14" s="85">
        <v>580</v>
      </c>
      <c r="AF14" s="85">
        <v>0</v>
      </c>
      <c r="AG14" s="84">
        <f>SUM(AE14:AF14)</f>
        <v>580</v>
      </c>
      <c r="AH14" s="85">
        <v>593</v>
      </c>
      <c r="AI14" s="85">
        <v>0</v>
      </c>
      <c r="AJ14" s="84">
        <f>SUM(AH14:AI14)</f>
        <v>593</v>
      </c>
      <c r="AK14" s="85">
        <v>645</v>
      </c>
      <c r="AL14" s="85"/>
      <c r="AM14" s="84">
        <f>SUM(AK14:AL14)</f>
        <v>645</v>
      </c>
      <c r="AN14" s="85">
        <v>812</v>
      </c>
      <c r="AO14" s="85"/>
      <c r="AP14" s="84">
        <f>SUM(AN14:AO14)</f>
        <v>812</v>
      </c>
      <c r="AQ14" s="85">
        <v>840</v>
      </c>
      <c r="AR14" s="85"/>
      <c r="AS14" s="84">
        <f>SUM(AQ14:AR14)</f>
        <v>840</v>
      </c>
      <c r="AT14" s="85">
        <v>840</v>
      </c>
      <c r="AU14" s="85"/>
      <c r="AV14" s="84">
        <f>SUM(AT14:AU14)</f>
        <v>840</v>
      </c>
    </row>
    <row r="15" spans="1:48" ht="35.1" customHeight="1" x14ac:dyDescent="0.2">
      <c r="A15" s="88" t="s">
        <v>99</v>
      </c>
      <c r="B15" s="88"/>
      <c r="C15" s="88"/>
      <c r="D15" s="87"/>
      <c r="E15" s="86">
        <v>105179</v>
      </c>
      <c r="F15" s="86"/>
      <c r="G15" s="86"/>
      <c r="H15" s="86"/>
      <c r="I15" s="86">
        <v>603</v>
      </c>
      <c r="J15" s="86"/>
      <c r="K15" s="86"/>
      <c r="L15" s="86">
        <f>SUM(E15:K15)</f>
        <v>105782</v>
      </c>
      <c r="M15" s="86"/>
      <c r="N15" s="86"/>
      <c r="O15" s="86"/>
      <c r="P15" s="77">
        <v>96343.959000000003</v>
      </c>
      <c r="Q15" s="77">
        <v>557.55899999999997</v>
      </c>
      <c r="R15" s="77">
        <f>SUM(P15:Q15)</f>
        <v>96901.517999999996</v>
      </c>
      <c r="S15" s="77">
        <v>95701</v>
      </c>
      <c r="T15" s="77">
        <v>453</v>
      </c>
      <c r="U15" s="77">
        <f>SUM(S15:T15)</f>
        <v>96154</v>
      </c>
      <c r="V15" s="77">
        <v>96361</v>
      </c>
      <c r="W15" s="77">
        <v>904</v>
      </c>
      <c r="X15" s="77">
        <f>SUM(V15:W15)</f>
        <v>97265</v>
      </c>
      <c r="Y15" s="85">
        <v>91845</v>
      </c>
      <c r="Z15" s="85">
        <v>1778</v>
      </c>
      <c r="AA15" s="84">
        <v>93623</v>
      </c>
      <c r="AB15" s="85">
        <v>92436</v>
      </c>
      <c r="AC15" s="85">
        <v>889</v>
      </c>
      <c r="AD15" s="84">
        <f>SUM(AB15:AC15)</f>
        <v>93325</v>
      </c>
      <c r="AE15" s="85">
        <v>93397</v>
      </c>
      <c r="AF15" s="85">
        <v>395</v>
      </c>
      <c r="AG15" s="84">
        <f>SUM(AE15:AF15)</f>
        <v>93792</v>
      </c>
      <c r="AH15" s="85">
        <v>90106</v>
      </c>
      <c r="AI15" s="85">
        <v>0</v>
      </c>
      <c r="AJ15" s="84">
        <f>SUM(AH15:AI15)</f>
        <v>90106</v>
      </c>
      <c r="AK15" s="85">
        <v>90473</v>
      </c>
      <c r="AL15" s="85">
        <v>599</v>
      </c>
      <c r="AM15" s="84">
        <f>SUM(AK15:AL15)</f>
        <v>91072</v>
      </c>
      <c r="AN15" s="85">
        <v>91426</v>
      </c>
      <c r="AO15" s="85"/>
      <c r="AP15" s="84">
        <f>SUM(AN15:AO15)</f>
        <v>91426</v>
      </c>
      <c r="AQ15" s="85">
        <v>86513</v>
      </c>
      <c r="AR15" s="85"/>
      <c r="AS15" s="84">
        <f>SUM(AQ15:AR15)</f>
        <v>86513</v>
      </c>
      <c r="AT15" s="85">
        <v>87810</v>
      </c>
      <c r="AU15" s="85"/>
      <c r="AV15" s="84">
        <f>SUM(AT15:AU15)</f>
        <v>87810</v>
      </c>
    </row>
    <row r="16" spans="1:48" ht="15" customHeight="1" thickBot="1" x14ac:dyDescent="0.25">
      <c r="A16" s="83"/>
      <c r="B16" s="83"/>
      <c r="C16" s="83"/>
      <c r="D16" s="8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79"/>
      <c r="Q16" s="79"/>
      <c r="R16" s="79"/>
      <c r="S16" s="80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</row>
    <row r="17" spans="1:24" ht="5.25" customHeight="1" x14ac:dyDescent="0.2">
      <c r="A17" s="78"/>
      <c r="B17" s="78"/>
      <c r="C17" s="78"/>
      <c r="D17" s="78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6"/>
      <c r="W17" s="77"/>
      <c r="X17" s="76"/>
    </row>
    <row r="18" spans="1:24" ht="21" customHeight="1" x14ac:dyDescent="0.2">
      <c r="A18" s="1" t="s">
        <v>0</v>
      </c>
      <c r="B18" s="75"/>
      <c r="C18" s="75"/>
      <c r="D18" s="75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</row>
  </sheetData>
  <mergeCells count="61">
    <mergeCell ref="A2:AV2"/>
    <mergeCell ref="AQ4:AS4"/>
    <mergeCell ref="AT4:AV4"/>
    <mergeCell ref="AH4:AJ4"/>
    <mergeCell ref="AE4:AG4"/>
    <mergeCell ref="AK4:AM4"/>
    <mergeCell ref="I15:K15"/>
    <mergeCell ref="L15:O15"/>
    <mergeCell ref="AB4:AD4"/>
    <mergeCell ref="AN4:AP4"/>
    <mergeCell ref="Y4:AA4"/>
    <mergeCell ref="V4:X4"/>
    <mergeCell ref="A16:D16"/>
    <mergeCell ref="E16:H16"/>
    <mergeCell ref="I16:K16"/>
    <mergeCell ref="L16:O16"/>
    <mergeCell ref="A14:D14"/>
    <mergeCell ref="E14:H14"/>
    <mergeCell ref="I14:K14"/>
    <mergeCell ref="L14:O14"/>
    <mergeCell ref="A15:D15"/>
    <mergeCell ref="E15:H15"/>
    <mergeCell ref="A12:D12"/>
    <mergeCell ref="E12:H12"/>
    <mergeCell ref="I12:K12"/>
    <mergeCell ref="L12:O12"/>
    <mergeCell ref="A13:D13"/>
    <mergeCell ref="E13:H13"/>
    <mergeCell ref="I13:K13"/>
    <mergeCell ref="L13:O13"/>
    <mergeCell ref="A10:D10"/>
    <mergeCell ref="E10:H10"/>
    <mergeCell ref="I10:K10"/>
    <mergeCell ref="L10:O10"/>
    <mergeCell ref="A11:D11"/>
    <mergeCell ref="E11:H11"/>
    <mergeCell ref="I11:K11"/>
    <mergeCell ref="L11:O11"/>
    <mergeCell ref="A8:D8"/>
    <mergeCell ref="E8:H8"/>
    <mergeCell ref="I8:K8"/>
    <mergeCell ref="L8:O8"/>
    <mergeCell ref="A9:D9"/>
    <mergeCell ref="E9:H9"/>
    <mergeCell ref="I9:K9"/>
    <mergeCell ref="L9:O9"/>
    <mergeCell ref="A6:D6"/>
    <mergeCell ref="E6:H6"/>
    <mergeCell ref="I6:K6"/>
    <mergeCell ref="L6:O6"/>
    <mergeCell ref="A7:D7"/>
    <mergeCell ref="E7:H7"/>
    <mergeCell ref="I7:K7"/>
    <mergeCell ref="L7:O7"/>
    <mergeCell ref="I5:K5"/>
    <mergeCell ref="A4:D5"/>
    <mergeCell ref="E4:O4"/>
    <mergeCell ref="P4:R4"/>
    <mergeCell ref="S4:U4"/>
    <mergeCell ref="L5:O5"/>
    <mergeCell ref="E5:H5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56</vt:lpstr>
      <vt:lpstr>57</vt:lpstr>
      <vt:lpstr>58,59</vt:lpstr>
      <vt:lpstr>60</vt:lpstr>
      <vt:lpstr>'56'!Print_Area</vt:lpstr>
      <vt:lpstr>'58,59'!Print_Area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2024-09-05T07:25:49Z</dcterms:created>
  <dcterms:modified xsi:type="dcterms:W3CDTF">2024-09-05T07:26:06Z</dcterms:modified>
</cp:coreProperties>
</file>